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1400" windowHeight="5895" activeTab="0"/>
  </bookViews>
  <sheets>
    <sheet name="PL" sheetId="1" r:id="rId1"/>
    <sheet name="BS" sheetId="2" r:id="rId2"/>
    <sheet name="CF" sheetId="3" r:id="rId3"/>
    <sheet name="CE" sheetId="4" r:id="rId4"/>
    <sheet name="Note" sheetId="5" r:id="rId5"/>
  </sheets>
  <definedNames>
    <definedName name="_xlfn.BAHTTEXT" hidden="1">#NAME?</definedName>
    <definedName name="_xlnm.Print_Area" localSheetId="1">'BS'!$A$1:$G$53</definedName>
    <definedName name="_xlnm.Print_Titles" localSheetId="4">'Note'!$1:$3</definedName>
  </definedNames>
  <calcPr fullCalcOnLoad="1"/>
</workbook>
</file>

<file path=xl/sharedStrings.xml><?xml version="1.0" encoding="utf-8"?>
<sst xmlns="http://schemas.openxmlformats.org/spreadsheetml/2006/main" count="305" uniqueCount="225">
  <si>
    <t>Condensed Consolidated Income Statements</t>
  </si>
  <si>
    <t>Revenue</t>
  </si>
  <si>
    <t>Current</t>
  </si>
  <si>
    <t>RM'000</t>
  </si>
  <si>
    <t>Cumulative</t>
  </si>
  <si>
    <t>YTD</t>
  </si>
  <si>
    <t>Comparative</t>
  </si>
  <si>
    <t>Qtr Ended</t>
  </si>
  <si>
    <t>Operating Expenses</t>
  </si>
  <si>
    <t>Finance Costs</t>
  </si>
  <si>
    <t>Taxation</t>
  </si>
  <si>
    <t>Minority Interest</t>
  </si>
  <si>
    <t>PALETTE MULTIMEDIA BERHAD</t>
  </si>
  <si>
    <t>EPS</t>
  </si>
  <si>
    <t>(Company No. 420056-K)</t>
  </si>
  <si>
    <t>Condensed Consolidated Balance Sheets</t>
  </si>
  <si>
    <t>Year Ended</t>
  </si>
  <si>
    <t>Property, Plant &amp; Equipment</t>
  </si>
  <si>
    <t>Intangible Assets</t>
  </si>
  <si>
    <t>Other Investments</t>
  </si>
  <si>
    <t>Current Assets</t>
  </si>
  <si>
    <t>Inventories</t>
  </si>
  <si>
    <t>Debtors</t>
  </si>
  <si>
    <t>Cash &amp; Cash Equivalents</t>
  </si>
  <si>
    <t>Current Liabilities</t>
  </si>
  <si>
    <t>Trade &amp; Other Creditors</t>
  </si>
  <si>
    <t>Overdraft &amp; Short Term Borrowings</t>
  </si>
  <si>
    <t>Net Current Assets</t>
  </si>
  <si>
    <t>Share Capital</t>
  </si>
  <si>
    <t>Reserves</t>
  </si>
  <si>
    <t>Shareholders' Fund</t>
  </si>
  <si>
    <t>Long Term Liabilities</t>
  </si>
  <si>
    <t>Borrowings</t>
  </si>
  <si>
    <t>Other Deferred Liabilities</t>
  </si>
  <si>
    <t>Condensed Consolidated Cash Flow Statements</t>
  </si>
  <si>
    <t>Ended</t>
  </si>
  <si>
    <t>Adjustment For Non-Cash Item</t>
  </si>
  <si>
    <t>Non-Cash Items</t>
  </si>
  <si>
    <t>Non-Operating Items</t>
  </si>
  <si>
    <t>Operating Profit Before Changes</t>
  </si>
  <si>
    <t>In Working Capital</t>
  </si>
  <si>
    <t>Changes In Working Capital</t>
  </si>
  <si>
    <t>Net Change in Current Assets</t>
  </si>
  <si>
    <t>Net Change in Current Liabilities</t>
  </si>
  <si>
    <t>Investing Activities</t>
  </si>
  <si>
    <t>Financing Activities</t>
  </si>
  <si>
    <t>Bank Borrowings</t>
  </si>
  <si>
    <t>Net Change in Cash &amp; Cash Equivalents</t>
  </si>
  <si>
    <t>Condensed Consolidated Statements of Changes in Equity</t>
  </si>
  <si>
    <t>Share</t>
  </si>
  <si>
    <t>Capital</t>
  </si>
  <si>
    <t>Reserve</t>
  </si>
  <si>
    <t>Attributable</t>
  </si>
  <si>
    <t>To Capital</t>
  </si>
  <si>
    <t>To Revenue</t>
  </si>
  <si>
    <t>Retained</t>
  </si>
  <si>
    <t>Profits</t>
  </si>
  <si>
    <t>Total</t>
  </si>
  <si>
    <t>Balance At Beginning</t>
  </si>
  <si>
    <t>of Year</t>
  </si>
  <si>
    <t>Movements During</t>
  </si>
  <si>
    <t>The Period (Cumulative)</t>
  </si>
  <si>
    <t>Balance At End</t>
  </si>
  <si>
    <t>Of Period</t>
  </si>
  <si>
    <t>(The figures have not been audited)</t>
  </si>
  <si>
    <t>MASB 26 (Paragraph 16) Requirements</t>
  </si>
  <si>
    <t>A1</t>
  </si>
  <si>
    <t>Accounting Policies</t>
  </si>
  <si>
    <t>A2</t>
  </si>
  <si>
    <t>Preceding Audited Financial Statements</t>
  </si>
  <si>
    <t>A3</t>
  </si>
  <si>
    <t>Seasonality or Cyclicality of Interim Operations</t>
  </si>
  <si>
    <t>The interim operations of the Group were not affect by any major seasonality or cyclicality during the quarter.</t>
  </si>
  <si>
    <t>A4</t>
  </si>
  <si>
    <t>Unusual Items Affecting Assets, Liabilities, Equity, Net Income or Cash Flows</t>
  </si>
  <si>
    <t>There were no unusual items affecting the interim financial statement of the Group during the quarter.</t>
  </si>
  <si>
    <t>Selected Explanatory Notes</t>
  </si>
  <si>
    <t>A5</t>
  </si>
  <si>
    <t>There were no material changes in estimates of amounts reported in prior interim periods of the current financial year or changes in estimates of amounts reported in prior financial years that have material effect in the current quarter.</t>
  </si>
  <si>
    <t>Changes In Accounting Estimates</t>
  </si>
  <si>
    <t>A6</t>
  </si>
  <si>
    <t>Debt And Equity Securities</t>
  </si>
  <si>
    <t>There were no other issuance and repayment of debt and equity securities, share buy-backs, share cancellation, shares held as treasury shares and resale of treasury shares for the current quarter and financial year to date.</t>
  </si>
  <si>
    <t>A7</t>
  </si>
  <si>
    <t>Dividend</t>
  </si>
  <si>
    <t>Dividend Paid</t>
  </si>
  <si>
    <t>There were no dividend paid during the quarter.</t>
  </si>
  <si>
    <t>A8</t>
  </si>
  <si>
    <t>Segmental Reporting</t>
  </si>
  <si>
    <t>A9</t>
  </si>
  <si>
    <t>Valuation of Property, Plant and Equipment</t>
  </si>
  <si>
    <t>There were no changes or re-valuation on the value of the Group's Property, Plant and Equipment from the previous quarter and preceding annual audited financial statements.</t>
  </si>
  <si>
    <t>A10</t>
  </si>
  <si>
    <t>Subsequent Material Event</t>
  </si>
  <si>
    <t>There were no material events subsequent to the end of the reporting quarter that have not been reflected in the financial statements of the quarter.</t>
  </si>
  <si>
    <t>A11</t>
  </si>
  <si>
    <t>Changes in Group Composition</t>
  </si>
  <si>
    <t>Other than those mentioned in the previous quarter, there were no other changes in the Group Composition for the current quarter and financial year to date.</t>
  </si>
  <si>
    <t>A12</t>
  </si>
  <si>
    <t>Contingent Liabilities &amp; Assets</t>
  </si>
  <si>
    <t>There were neither provision or changes on any contingent liabilities or assets of the Group since the last annual audited balance sheet date.</t>
  </si>
  <si>
    <t>B1</t>
  </si>
  <si>
    <t>B2</t>
  </si>
  <si>
    <t>B3</t>
  </si>
  <si>
    <t>B4</t>
  </si>
  <si>
    <t>B5</t>
  </si>
  <si>
    <t>B6</t>
  </si>
  <si>
    <t>Unquoted Investments and/or Properties</t>
  </si>
  <si>
    <t>There were no sale of any unquoted investments or properties for the current quarter and financial year to date.</t>
  </si>
  <si>
    <t>Quoted Securities</t>
  </si>
  <si>
    <t>There were no purchase or disposal of any quoted securities for the current quarter and financial year to date.</t>
  </si>
  <si>
    <t>B7</t>
  </si>
  <si>
    <t>B8</t>
  </si>
  <si>
    <t>Status of Corporate Proposal</t>
  </si>
  <si>
    <t>B9</t>
  </si>
  <si>
    <t>Approved</t>
  </si>
  <si>
    <t>Amount</t>
  </si>
  <si>
    <t>(Over)/Under</t>
  </si>
  <si>
    <t>Utilisation</t>
  </si>
  <si>
    <t>Utilised</t>
  </si>
  <si>
    <t>Description</t>
  </si>
  <si>
    <t>Research &amp; Development</t>
  </si>
  <si>
    <t>Working Capital</t>
  </si>
  <si>
    <t>Listing Expenses</t>
  </si>
  <si>
    <t>B10</t>
  </si>
  <si>
    <t>B11</t>
  </si>
  <si>
    <t>B12</t>
  </si>
  <si>
    <t>Group Borrowing and Debt Securities</t>
  </si>
  <si>
    <t>Short Term</t>
  </si>
  <si>
    <t>Long Term</t>
  </si>
  <si>
    <t>(RM'000)</t>
  </si>
  <si>
    <t>Secured</t>
  </si>
  <si>
    <t>Unsecured</t>
  </si>
  <si>
    <t>B13</t>
  </si>
  <si>
    <t>The Group does not have any financial instruments with off balance sheet risk in the reporting quarter.</t>
  </si>
  <si>
    <t>Financial Instruments With Off Balance Sheet Risk</t>
  </si>
  <si>
    <t>Material Litigation</t>
  </si>
  <si>
    <t>There were no material pending litigation in the reporting quarter.</t>
  </si>
  <si>
    <t>Group Performance Review</t>
  </si>
  <si>
    <t>Prospects</t>
  </si>
  <si>
    <t>Variance of Profit Forecast</t>
  </si>
  <si>
    <t>Not Applicable</t>
  </si>
  <si>
    <t>The Board of Directors does not recommend any dividend in the reporting quarter and for the financial year.</t>
  </si>
  <si>
    <t>By Order of the Board</t>
  </si>
  <si>
    <t>Lim Seck Wah</t>
  </si>
  <si>
    <t>(MAICSA 0799845)</t>
  </si>
  <si>
    <t>Secretary</t>
  </si>
  <si>
    <t>Kuala Lumpur</t>
  </si>
  <si>
    <t>Other Operating Income</t>
  </si>
  <si>
    <t>Profit Before Taxation</t>
  </si>
  <si>
    <t>- Basic (Sen)</t>
  </si>
  <si>
    <t>- Diluted (Sen)</t>
  </si>
  <si>
    <t>Net Cash Flows From Investing Activities</t>
  </si>
  <si>
    <t>Net Cash Flows From Financing Activities</t>
  </si>
  <si>
    <t>MESDAQ Listing Requirement (Part IV - Appendix 7A)</t>
  </si>
  <si>
    <t>REVENUE</t>
  </si>
  <si>
    <t>Total Revenue</t>
  </si>
  <si>
    <t>Elimination</t>
  </si>
  <si>
    <t>Consolidated</t>
  </si>
  <si>
    <t>Malaysia</t>
  </si>
  <si>
    <t>Indonesia</t>
  </si>
  <si>
    <t>RESULT</t>
  </si>
  <si>
    <t>Inter-Segment sales</t>
  </si>
  <si>
    <t>Operating profits</t>
  </si>
  <si>
    <t>Interest expense</t>
  </si>
  <si>
    <t>Interest income</t>
  </si>
  <si>
    <t>Net profit from</t>
  </si>
  <si>
    <t>ordinary activities</t>
  </si>
  <si>
    <t>&lt;-- Location of Assets --&gt;</t>
  </si>
  <si>
    <t>Net Cash Flows From Operation</t>
  </si>
  <si>
    <t>Net Cash Used in Operating Activities</t>
  </si>
  <si>
    <t>Net Tangible Assets Per Share (Sen)</t>
  </si>
  <si>
    <t>Depreciation</t>
  </si>
  <si>
    <t>31/12/2002</t>
  </si>
  <si>
    <t>The figures of the condensed cashflow statement of previous comparison year had been reclassified from the audited financial statement for quarterly reporting purpose.</t>
  </si>
  <si>
    <t>There were no other corporate proposals other than those mentioned above.</t>
  </si>
  <si>
    <t>(The Condensed Consolidated Income Statements should be read in conjunction with the Annual Financial Report For the year ended 31 December 2002)</t>
  </si>
  <si>
    <t>(The Condensed Consolidated Balance Sheets should be read in conjunction with the Annual Financial Report for the year ended 31 December 2002)</t>
  </si>
  <si>
    <t>(The Condensed Consolidated Cash Flow Statements should be read in conjunction with the Annual Financial Report for the year ended 31 December 2002)</t>
  </si>
  <si>
    <t>(The Condensed Consolidated Statements of Changes in Equity should be read in conjunction with the Annual Financial Report for the year ended 31 December 2002)</t>
  </si>
  <si>
    <t>Cash &amp; Cash Equivalents at Beginning of Period</t>
  </si>
  <si>
    <t>Cash &amp; Cash Equivalent at End of Period</t>
  </si>
  <si>
    <t>The were no material item that given rise to any qualification by the auditors on the preceding financial statements of the Company other than the going concern basis of preparing the financial statements of its subsidiary.</t>
  </si>
  <si>
    <t>The interim financial statements of the Group are prepared using the same accounting policies and method of computation as those used in preparation of the 2002 annual report and in accordance to MASB 26, Interim Financial Reporting. Closing rate method of translation is adopted according to MASB 6 (The Effects of Changes in Foreign Exchange Rates) for the re-translation of the Indonesia operations for consolidation purpose.</t>
  </si>
  <si>
    <t>30/06/2003</t>
  </si>
  <si>
    <t>Taxation Paid</t>
  </si>
  <si>
    <t>The taxations were made up from the following components:-</t>
  </si>
  <si>
    <t>Corporate Tax</t>
  </si>
  <si>
    <t>Deferred Taxation</t>
  </si>
  <si>
    <t>%</t>
  </si>
  <si>
    <t>Effective</t>
  </si>
  <si>
    <t>Tax Rate</t>
  </si>
  <si>
    <t xml:space="preserve">  - Current Year</t>
  </si>
  <si>
    <t>Material Change in Profit Before Taxation in Comparison with Preceding Quarter</t>
  </si>
  <si>
    <t>Basic</t>
  </si>
  <si>
    <t>Fully</t>
  </si>
  <si>
    <t>Diluted</t>
  </si>
  <si>
    <t>Profit After Taxation &amp;</t>
  </si>
  <si>
    <t>Minority Interest (RM'000)</t>
  </si>
  <si>
    <t>Weighted Average of</t>
  </si>
  <si>
    <t>Earning Per Shares (Sen)</t>
  </si>
  <si>
    <t>Earning Per Share For the Current Quarter</t>
  </si>
  <si>
    <t>The company's earnings per shares for the quarter is derived by dividing the profit attributable to members after taxation and minority interest with the weighted average number of shares in issue in that quarter.</t>
  </si>
  <si>
    <t>Earnings</t>
  </si>
  <si>
    <t>Shares in Issue ('000)</t>
  </si>
  <si>
    <t>For Period Ended 30 September 2003</t>
  </si>
  <si>
    <t>As At 30 September 2003</t>
  </si>
  <si>
    <t>30/09/2003</t>
  </si>
  <si>
    <t>30/09/2002</t>
  </si>
  <si>
    <t>9 Months</t>
  </si>
  <si>
    <t>9 Months Ended</t>
  </si>
  <si>
    <t>The proceeds raised during the IPO were approved for the following activities and the status on the funds utilisation as at 30 September 2003 is summarised as below:-</t>
  </si>
  <si>
    <t>The balance of the unutilised funds has been placed under short term interest bearing accounts for the purpose of working capital of sales offices in Thailand.</t>
  </si>
  <si>
    <t>Group borrowing were denominated in Ringgit Malaysia as at 30 September 2003 :-</t>
  </si>
  <si>
    <t>The segmented result of the Group for the financial year to date period ended 30 September 2003 based on geographical area are as follows:-</t>
  </si>
  <si>
    <t>The Group's performance for the current quarter was affected by the current economic slowdown which resulted in higher costs despite the higher sales achieved during the quarter.</t>
  </si>
  <si>
    <t>The profit before taxation of the Group for the quarter ended 30/09/2003 has dropped significantly as compared to immediate preceding quarter mainly due to the higher overheads incurred.</t>
  </si>
  <si>
    <t>Taxation was due to interest income earned from fixed deposit placements with license financial institutions subjected to corporate income tax.</t>
  </si>
  <si>
    <t>(Loss)/Profit From Operations</t>
  </si>
  <si>
    <t>(Loss)/Profit Before Taxation</t>
  </si>
  <si>
    <t>(Loss)/Profit After Taxation</t>
  </si>
  <si>
    <t>Net (Loss)/Profit For The Period</t>
  </si>
  <si>
    <t>The Company, through Affin Merchant Bank Berhad (“Affin Merchant”), had on 9 July 2003 announced that the Company's proposed employee share option scheme (“Proposed ESOS”) was approved by Kuala Lumpur Stock Exchange (“KLSE”) and Securities Commission vide their letters dated 8 July 2003 and 7 July 2003, respectively.  The Proposed ESOS was approved by the shareholders of the Company at an extraordinary general meeting on 10 October 2003.</t>
  </si>
  <si>
    <t xml:space="preserve">The Company, through Affin Merchant, had on 27 August 2003 announced that the Company is proposing to implement a private placement that would entail the issuance of up to 9,600,000 ordinary shares of the Company (“Placement Shares”), representing ten percent (10%) of its existing total issued and paid-up share capital.  The Placement Shares will be placed out by Affin Merchant and the placees will be determined at a later stage according to the criteria as prescribed in the Listing Requirements of KLSE for the MESDAQ Market.  </t>
  </si>
  <si>
    <t>The Board is of the opinion that the current prospects for the IT industry will continue to be challenging in view of the ongoing global economic recession especially for IT industry.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</si>
</sst>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0000"/>
    <numFmt numFmtId="168" formatCode="0.0000"/>
    <numFmt numFmtId="169" formatCode="0.000"/>
  </numFmts>
  <fonts count="4">
    <font>
      <sz val="10"/>
      <name val="Courier New"/>
      <family val="0"/>
    </font>
    <font>
      <b/>
      <sz val="10"/>
      <name val="Courier New"/>
      <family val="3"/>
    </font>
    <font>
      <b/>
      <sz val="8"/>
      <name val="Courier New"/>
      <family val="3"/>
    </font>
    <font>
      <b/>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horizontal="center"/>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1" fillId="0" borderId="0" xfId="0" applyFont="1" applyAlignment="1">
      <alignment horizontal="justify" vertical="center"/>
    </xf>
    <xf numFmtId="0" fontId="0" fillId="0" borderId="0" xfId="0" applyAlignment="1">
      <alignment horizontal="justify" vertical="center"/>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0" fillId="0" borderId="0" xfId="15" applyNumberFormat="1" applyAlignment="1">
      <alignment/>
    </xf>
    <xf numFmtId="164" fontId="0" fillId="0" borderId="2" xfId="0" applyNumberFormat="1" applyBorder="1" applyAlignment="1">
      <alignment/>
    </xf>
    <xf numFmtId="164" fontId="0" fillId="0" borderId="2" xfId="15" applyNumberFormat="1" applyBorder="1" applyAlignment="1">
      <alignment/>
    </xf>
    <xf numFmtId="164" fontId="1" fillId="0" borderId="0" xfId="15" applyNumberFormat="1" applyFont="1" applyAlignment="1">
      <alignment horizontal="center"/>
    </xf>
    <xf numFmtId="164" fontId="0" fillId="0" borderId="1" xfId="15" applyNumberFormat="1" applyBorder="1" applyAlignment="1">
      <alignment/>
    </xf>
    <xf numFmtId="164" fontId="0" fillId="0" borderId="3" xfId="15" applyNumberFormat="1" applyBorder="1" applyAlignment="1">
      <alignment/>
    </xf>
    <xf numFmtId="43" fontId="0" fillId="0" borderId="0" xfId="15" applyNumberFormat="1" applyAlignment="1">
      <alignment/>
    </xf>
    <xf numFmtId="164" fontId="0" fillId="0" borderId="4" xfId="15" applyNumberFormat="1" applyBorder="1" applyAlignment="1">
      <alignment/>
    </xf>
    <xf numFmtId="164" fontId="0" fillId="0" borderId="0" xfId="15" applyNumberFormat="1" applyBorder="1" applyAlignment="1">
      <alignment/>
    </xf>
    <xf numFmtId="0" fontId="0" fillId="0" borderId="0" xfId="0" applyAlignment="1">
      <alignment vertical="center"/>
    </xf>
    <xf numFmtId="43" fontId="0" fillId="0" borderId="0" xfId="0" applyNumberForma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horizontal="center" vertical="center"/>
    </xf>
    <xf numFmtId="164" fontId="0" fillId="0" borderId="5" xfId="15" applyNumberFormat="1" applyBorder="1" applyAlignment="1">
      <alignment/>
    </xf>
    <xf numFmtId="164" fontId="0" fillId="0" borderId="6" xfId="15" applyNumberFormat="1" applyBorder="1" applyAlignment="1">
      <alignment/>
    </xf>
    <xf numFmtId="164" fontId="0" fillId="0" borderId="7" xfId="15" applyNumberFormat="1" applyBorder="1" applyAlignment="1">
      <alignment/>
    </xf>
    <xf numFmtId="164" fontId="1" fillId="0" borderId="0" xfId="15" applyNumberFormat="1" applyFont="1" applyAlignment="1">
      <alignment/>
    </xf>
    <xf numFmtId="164" fontId="1" fillId="0" borderId="7" xfId="15" applyNumberFormat="1" applyFont="1" applyBorder="1" applyAlignment="1">
      <alignment/>
    </xf>
    <xf numFmtId="164" fontId="1" fillId="0" borderId="0" xfId="15" applyNumberFormat="1" applyFont="1" applyBorder="1" applyAlignment="1">
      <alignment/>
    </xf>
    <xf numFmtId="164" fontId="1" fillId="0" borderId="8" xfId="15" applyNumberFormat="1" applyFont="1" applyBorder="1" applyAlignment="1">
      <alignment/>
    </xf>
    <xf numFmtId="164" fontId="1" fillId="0" borderId="9" xfId="15" applyNumberFormat="1" applyFont="1" applyBorder="1" applyAlignment="1">
      <alignment/>
    </xf>
    <xf numFmtId="164" fontId="0" fillId="0" borderId="10" xfId="15" applyNumberFormat="1" applyBorder="1" applyAlignment="1">
      <alignment/>
    </xf>
    <xf numFmtId="164" fontId="1" fillId="0" borderId="11" xfId="15" applyNumberFormat="1" applyFont="1" applyBorder="1" applyAlignment="1">
      <alignment/>
    </xf>
    <xf numFmtId="0" fontId="0" fillId="0" borderId="0" xfId="0" applyAlignment="1">
      <alignment/>
    </xf>
    <xf numFmtId="43" fontId="0" fillId="0" borderId="0" xfId="15" applyAlignment="1">
      <alignment/>
    </xf>
    <xf numFmtId="164" fontId="0" fillId="0" borderId="8" xfId="15" applyNumberFormat="1" applyBorder="1" applyAlignment="1">
      <alignment/>
    </xf>
    <xf numFmtId="164" fontId="0" fillId="0" borderId="11" xfId="15" applyNumberFormat="1" applyBorder="1" applyAlignment="1">
      <alignment/>
    </xf>
    <xf numFmtId="164" fontId="0" fillId="0" borderId="9" xfId="15" applyNumberFormat="1" applyBorder="1" applyAlignment="1">
      <alignment/>
    </xf>
    <xf numFmtId="164" fontId="1" fillId="0" borderId="0" xfId="15" applyNumberFormat="1" applyFont="1" applyFill="1" applyAlignment="1">
      <alignment horizontal="center"/>
    </xf>
    <xf numFmtId="164" fontId="0" fillId="0" borderId="0" xfId="15" applyNumberFormat="1" applyFill="1" applyAlignment="1">
      <alignment/>
    </xf>
    <xf numFmtId="164" fontId="0" fillId="0" borderId="4" xfId="15" applyNumberFormat="1" applyFill="1" applyBorder="1" applyAlignment="1">
      <alignment/>
    </xf>
    <xf numFmtId="164" fontId="0" fillId="0" borderId="2" xfId="15" applyNumberFormat="1" applyFill="1" applyBorder="1" applyAlignment="1">
      <alignment/>
    </xf>
    <xf numFmtId="164" fontId="0" fillId="0" borderId="1" xfId="15" applyNumberFormat="1" applyFill="1" applyBorder="1" applyAlignment="1">
      <alignment/>
    </xf>
    <xf numFmtId="43" fontId="0" fillId="0" borderId="0" xfId="15" applyNumberFormat="1" applyFill="1" applyAlignment="1">
      <alignment/>
    </xf>
    <xf numFmtId="164" fontId="1" fillId="0" borderId="0" xfId="15" applyNumberFormat="1" applyFont="1" applyFill="1" applyBorder="1" applyAlignment="1">
      <alignment/>
    </xf>
    <xf numFmtId="164" fontId="1" fillId="0" borderId="1" xfId="15" applyNumberFormat="1" applyFont="1" applyFill="1" applyBorder="1" applyAlignment="1">
      <alignment/>
    </xf>
    <xf numFmtId="0" fontId="1" fillId="0" borderId="0" xfId="0" applyFont="1" applyAlignment="1">
      <alignment horizontal="justify" vertic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justify" vertical="center"/>
    </xf>
    <xf numFmtId="0" fontId="0" fillId="0" borderId="0" xfId="0" applyAlignment="1">
      <alignment/>
    </xf>
    <xf numFmtId="0" fontId="0" fillId="0" borderId="0" xfId="0" applyAlignment="1">
      <alignment horizontal="justify" vertic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tabSelected="1" zoomScale="85" zoomScaleNormal="85" workbookViewId="0" topLeftCell="A1">
      <selection activeCell="A40" sqref="A40:G40"/>
    </sheetView>
  </sheetViews>
  <sheetFormatPr defaultColWidth="9.00390625" defaultRowHeight="13.5"/>
  <cols>
    <col min="1" max="1" width="4.625" style="0" customWidth="1"/>
    <col min="2" max="2" width="19.00390625" style="0" customWidth="1"/>
    <col min="3" max="3" width="10.625" style="0" customWidth="1"/>
    <col min="4" max="4" width="14.625" style="0" customWidth="1"/>
    <col min="5" max="5" width="14.50390625" style="0" customWidth="1"/>
    <col min="6" max="6" width="14.50390625" style="10" customWidth="1"/>
    <col min="7" max="7" width="12.625" style="10" customWidth="1"/>
  </cols>
  <sheetData>
    <row r="1" spans="1:7" ht="13.5">
      <c r="A1" s="48" t="s">
        <v>12</v>
      </c>
      <c r="B1" s="48"/>
      <c r="C1" s="48"/>
      <c r="D1" s="48"/>
      <c r="E1" s="48"/>
      <c r="F1" s="48"/>
      <c r="G1" s="48"/>
    </row>
    <row r="2" spans="1:7" ht="13.5">
      <c r="A2" s="50" t="s">
        <v>14</v>
      </c>
      <c r="B2" s="48"/>
      <c r="C2" s="48"/>
      <c r="D2" s="48"/>
      <c r="E2" s="48"/>
      <c r="F2" s="48"/>
      <c r="G2" s="48"/>
    </row>
    <row r="3" spans="1:7" ht="13.5">
      <c r="A3" s="49" t="s">
        <v>0</v>
      </c>
      <c r="B3" s="49"/>
      <c r="C3" s="49"/>
      <c r="D3" s="49"/>
      <c r="E3" s="49"/>
      <c r="F3" s="49"/>
      <c r="G3" s="49"/>
    </row>
    <row r="4" spans="1:7" ht="13.5">
      <c r="A4" s="49" t="s">
        <v>205</v>
      </c>
      <c r="B4" s="49"/>
      <c r="C4" s="49"/>
      <c r="D4" s="49"/>
      <c r="E4" s="49"/>
      <c r="F4" s="49"/>
      <c r="G4" s="49"/>
    </row>
    <row r="5" spans="1:7" ht="13.5">
      <c r="A5" s="49" t="s">
        <v>64</v>
      </c>
      <c r="B5" s="49"/>
      <c r="C5" s="49"/>
      <c r="D5" s="49"/>
      <c r="E5" s="49"/>
      <c r="F5" s="49"/>
      <c r="G5" s="49"/>
    </row>
    <row r="7" spans="4:7" ht="13.5">
      <c r="D7" s="1" t="s">
        <v>2</v>
      </c>
      <c r="E7" s="1" t="s">
        <v>4</v>
      </c>
      <c r="F7" s="13" t="s">
        <v>6</v>
      </c>
      <c r="G7" s="13" t="s">
        <v>4</v>
      </c>
    </row>
    <row r="8" spans="4:7" ht="13.5">
      <c r="D8" s="1" t="s">
        <v>7</v>
      </c>
      <c r="E8" s="1" t="s">
        <v>5</v>
      </c>
      <c r="F8" s="13" t="s">
        <v>7</v>
      </c>
      <c r="G8" s="13" t="s">
        <v>5</v>
      </c>
    </row>
    <row r="9" spans="4:7" ht="13.5">
      <c r="D9" s="1" t="s">
        <v>207</v>
      </c>
      <c r="E9" s="21" t="s">
        <v>207</v>
      </c>
      <c r="F9" s="13" t="s">
        <v>208</v>
      </c>
      <c r="G9" s="13" t="s">
        <v>208</v>
      </c>
    </row>
    <row r="10" spans="4:7" ht="13.5">
      <c r="D10" s="1" t="s">
        <v>3</v>
      </c>
      <c r="E10" s="1" t="s">
        <v>3</v>
      </c>
      <c r="F10" s="13" t="s">
        <v>3</v>
      </c>
      <c r="G10" s="13" t="s">
        <v>3</v>
      </c>
    </row>
    <row r="12" spans="1:7" ht="13.5">
      <c r="A12" t="s">
        <v>1</v>
      </c>
      <c r="D12" s="10">
        <v>3563</v>
      </c>
      <c r="E12" s="10">
        <v>9699</v>
      </c>
      <c r="F12" s="10">
        <v>4925</v>
      </c>
      <c r="G12" s="10">
        <v>15084</v>
      </c>
    </row>
    <row r="13" spans="4:5" ht="13.5">
      <c r="D13" s="10"/>
      <c r="E13" s="10"/>
    </row>
    <row r="14" spans="1:7" ht="13.5">
      <c r="A14" t="s">
        <v>8</v>
      </c>
      <c r="D14" s="10">
        <v>-5398</v>
      </c>
      <c r="E14" s="10">
        <v>-10962</v>
      </c>
      <c r="F14" s="10">
        <v>-4546</v>
      </c>
      <c r="G14" s="10">
        <v>-14435</v>
      </c>
    </row>
    <row r="15" spans="4:5" ht="13.5">
      <c r="D15" s="10"/>
      <c r="E15" s="10"/>
    </row>
    <row r="16" spans="1:7" ht="13.5">
      <c r="A16" t="s">
        <v>172</v>
      </c>
      <c r="D16" s="10">
        <v>-121</v>
      </c>
      <c r="E16" s="10">
        <v>-357</v>
      </c>
      <c r="F16" s="10">
        <v>-114</v>
      </c>
      <c r="G16" s="10">
        <v>-279</v>
      </c>
    </row>
    <row r="17" spans="4:5" ht="13.5">
      <c r="D17" s="10"/>
      <c r="E17" s="10"/>
    </row>
    <row r="18" spans="1:7" ht="13.5">
      <c r="A18" t="s">
        <v>148</v>
      </c>
      <c r="D18" s="10">
        <f>21-10</f>
        <v>11</v>
      </c>
      <c r="E18" s="10">
        <v>32</v>
      </c>
      <c r="F18" s="10">
        <v>10</v>
      </c>
      <c r="G18" s="10">
        <v>111</v>
      </c>
    </row>
    <row r="19" spans="4:7" ht="13.5">
      <c r="D19" s="14"/>
      <c r="E19" s="2"/>
      <c r="F19" s="14"/>
      <c r="G19" s="14"/>
    </row>
    <row r="20" spans="1:7" ht="18" customHeight="1">
      <c r="A20" t="s">
        <v>218</v>
      </c>
      <c r="D20" s="10">
        <f>SUM(D12:D19)</f>
        <v>-1945</v>
      </c>
      <c r="E20" s="10">
        <f>SUM(E12:E19)</f>
        <v>-1588</v>
      </c>
      <c r="F20" s="10">
        <f>SUM(F12:F19)</f>
        <v>275</v>
      </c>
      <c r="G20" s="10">
        <f>SUM(G12:G19)</f>
        <v>481</v>
      </c>
    </row>
    <row r="21" ht="13.5">
      <c r="D21" s="10"/>
    </row>
    <row r="22" spans="1:7" ht="13.5">
      <c r="A22" t="s">
        <v>9</v>
      </c>
      <c r="D22" s="10">
        <v>-59</v>
      </c>
      <c r="E22" s="10">
        <v>-190</v>
      </c>
      <c r="F22" s="10">
        <v>-28</v>
      </c>
      <c r="G22" s="10">
        <v>-96</v>
      </c>
    </row>
    <row r="23" spans="4:7" ht="13.5">
      <c r="D23" s="14"/>
      <c r="E23" s="2"/>
      <c r="F23" s="14"/>
      <c r="G23" s="14"/>
    </row>
    <row r="24" spans="1:7" ht="18" customHeight="1">
      <c r="A24" t="s">
        <v>219</v>
      </c>
      <c r="D24" s="10">
        <f>SUM(D20:D23)</f>
        <v>-2004</v>
      </c>
      <c r="E24" s="10">
        <f>SUM(E20:E23)</f>
        <v>-1778</v>
      </c>
      <c r="F24" s="10">
        <f>SUM(F20:F23)</f>
        <v>247</v>
      </c>
      <c r="G24" s="10">
        <f>SUM(G20:G23)</f>
        <v>385</v>
      </c>
    </row>
    <row r="25" ht="13.5">
      <c r="D25" s="10"/>
    </row>
    <row r="26" spans="1:7" ht="13.5">
      <c r="A26" t="s">
        <v>10</v>
      </c>
      <c r="D26" s="10">
        <v>-3</v>
      </c>
      <c r="E26" s="10">
        <v>-22</v>
      </c>
      <c r="F26" s="10">
        <v>-10</v>
      </c>
      <c r="G26" s="10">
        <v>-10</v>
      </c>
    </row>
    <row r="27" spans="4:7" ht="13.5">
      <c r="D27" s="14"/>
      <c r="E27" s="2"/>
      <c r="F27" s="14"/>
      <c r="G27" s="14"/>
    </row>
    <row r="28" spans="1:7" ht="18" customHeight="1">
      <c r="A28" t="s">
        <v>220</v>
      </c>
      <c r="D28" s="10">
        <f>SUM(D24:D27)</f>
        <v>-2007</v>
      </c>
      <c r="E28" s="10">
        <f>SUM(E24:E27)</f>
        <v>-1800</v>
      </c>
      <c r="F28" s="10">
        <f>SUM(F24:F27)</f>
        <v>237</v>
      </c>
      <c r="G28" s="10">
        <f>SUM(G24:G27)</f>
        <v>375</v>
      </c>
    </row>
    <row r="29" ht="13.5">
      <c r="D29" s="10"/>
    </row>
    <row r="30" spans="1:7" ht="13.5">
      <c r="A30" t="s">
        <v>11</v>
      </c>
      <c r="D30" s="10">
        <v>0</v>
      </c>
      <c r="E30" s="10">
        <v>2</v>
      </c>
      <c r="F30" s="10">
        <v>0</v>
      </c>
      <c r="G30" s="10">
        <v>0</v>
      </c>
    </row>
    <row r="31" spans="4:7" ht="13.5">
      <c r="D31" s="14"/>
      <c r="E31" s="2"/>
      <c r="F31" s="14"/>
      <c r="G31" s="14"/>
    </row>
    <row r="32" spans="1:7" ht="18" customHeight="1" thickBot="1">
      <c r="A32" t="s">
        <v>221</v>
      </c>
      <c r="D32" s="12">
        <f>SUM(D28:D31)</f>
        <v>-2007</v>
      </c>
      <c r="E32" s="12">
        <f>SUM(E28:E31)</f>
        <v>-1798</v>
      </c>
      <c r="F32" s="12">
        <f>SUM(F28:F31)</f>
        <v>237</v>
      </c>
      <c r="G32" s="12">
        <f>SUM(G28:G31)</f>
        <v>375</v>
      </c>
    </row>
    <row r="35" spans="1:7" ht="13.5">
      <c r="A35" t="s">
        <v>13</v>
      </c>
      <c r="B35" s="4" t="s">
        <v>150</v>
      </c>
      <c r="D35" s="20">
        <f>D32/96000*100</f>
        <v>-2.090625</v>
      </c>
      <c r="E35" s="20">
        <f>E32/96000*100</f>
        <v>-1.8729166666666668</v>
      </c>
      <c r="F35" s="16">
        <v>0.25</v>
      </c>
      <c r="G35" s="16">
        <v>0.39</v>
      </c>
    </row>
    <row r="36" spans="2:7" ht="13.5">
      <c r="B36" s="4" t="s">
        <v>151</v>
      </c>
      <c r="D36" s="20">
        <f>D35</f>
        <v>-2.090625</v>
      </c>
      <c r="E36" s="20">
        <f>E35</f>
        <v>-1.8729166666666668</v>
      </c>
      <c r="F36" s="16">
        <v>0.25</v>
      </c>
      <c r="G36" s="16">
        <v>0.39</v>
      </c>
    </row>
    <row r="37" ht="13.5">
      <c r="B37" s="4"/>
    </row>
    <row r="38" ht="13.5">
      <c r="B38" s="4"/>
    </row>
    <row r="39" ht="13.5">
      <c r="D39" s="5"/>
    </row>
    <row r="40" spans="1:7" ht="28.5" customHeight="1">
      <c r="A40" s="47" t="s">
        <v>176</v>
      </c>
      <c r="B40" s="47"/>
      <c r="C40" s="47"/>
      <c r="D40" s="47"/>
      <c r="E40" s="47"/>
      <c r="F40" s="47"/>
      <c r="G40" s="47"/>
    </row>
  </sheetData>
  <mergeCells count="6">
    <mergeCell ref="A40:G40"/>
    <mergeCell ref="A1:G1"/>
    <mergeCell ref="A3:G3"/>
    <mergeCell ref="A4:G4"/>
    <mergeCell ref="A5:G5"/>
    <mergeCell ref="A2:G2"/>
  </mergeCells>
  <printOptions/>
  <pageMargins left="0.75" right="0.75" top="0.75" bottom="0.75" header="0.5" footer="0.5"/>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G52"/>
  <sheetViews>
    <sheetView view="pageBreakPreview" zoomScale="60" zoomScaleNormal="85" workbookViewId="0" topLeftCell="A20">
      <selection activeCell="C17" sqref="C17"/>
    </sheetView>
  </sheetViews>
  <sheetFormatPr defaultColWidth="9.00390625" defaultRowHeight="13.5"/>
  <cols>
    <col min="1" max="1" width="4.625" style="0" customWidth="1"/>
    <col min="2" max="2" width="30.75390625" style="0" customWidth="1"/>
    <col min="5" max="5" width="14.75390625" style="10" customWidth="1"/>
    <col min="6" max="6" width="14.75390625" style="40" customWidth="1"/>
  </cols>
  <sheetData>
    <row r="1" spans="1:6" ht="13.5">
      <c r="A1" s="48" t="s">
        <v>12</v>
      </c>
      <c r="B1" s="48"/>
      <c r="C1" s="48"/>
      <c r="D1" s="48"/>
      <c r="E1" s="48"/>
      <c r="F1" s="48"/>
    </row>
    <row r="2" spans="1:7" ht="13.5">
      <c r="A2" s="50" t="s">
        <v>14</v>
      </c>
      <c r="B2" s="50"/>
      <c r="C2" s="50"/>
      <c r="D2" s="50"/>
      <c r="E2" s="50"/>
      <c r="F2" s="50"/>
      <c r="G2" s="3"/>
    </row>
    <row r="3" spans="1:6" ht="13.5">
      <c r="A3" s="49" t="s">
        <v>15</v>
      </c>
      <c r="B3" s="49"/>
      <c r="C3" s="49"/>
      <c r="D3" s="49"/>
      <c r="E3" s="49"/>
      <c r="F3" s="49"/>
    </row>
    <row r="4" spans="1:6" ht="13.5">
      <c r="A4" s="49" t="s">
        <v>206</v>
      </c>
      <c r="B4" s="49"/>
      <c r="C4" s="49"/>
      <c r="D4" s="49"/>
      <c r="E4" s="49"/>
      <c r="F4" s="49"/>
    </row>
    <row r="5" spans="1:6" ht="13.5">
      <c r="A5" s="49" t="s">
        <v>64</v>
      </c>
      <c r="B5" s="49"/>
      <c r="C5" s="49"/>
      <c r="D5" s="49"/>
      <c r="E5" s="49"/>
      <c r="F5" s="49"/>
    </row>
    <row r="7" spans="5:6" ht="13.5">
      <c r="E7" s="13" t="s">
        <v>7</v>
      </c>
      <c r="F7" s="39" t="s">
        <v>16</v>
      </c>
    </row>
    <row r="8" spans="5:6" ht="13.5">
      <c r="E8" s="13" t="s">
        <v>207</v>
      </c>
      <c r="F8" s="39" t="s">
        <v>173</v>
      </c>
    </row>
    <row r="9" spans="5:6" ht="13.5">
      <c r="E9" s="13" t="s">
        <v>3</v>
      </c>
      <c r="F9" s="39" t="s">
        <v>3</v>
      </c>
    </row>
    <row r="11" spans="1:6" ht="13.5">
      <c r="A11" t="s">
        <v>17</v>
      </c>
      <c r="E11" s="10">
        <v>929</v>
      </c>
      <c r="F11" s="40">
        <v>1087</v>
      </c>
    </row>
    <row r="13" spans="1:6" ht="13.5">
      <c r="A13" t="s">
        <v>18</v>
      </c>
      <c r="E13" s="10">
        <v>18445</v>
      </c>
      <c r="F13" s="40">
        <v>18501</v>
      </c>
    </row>
    <row r="15" spans="1:6" ht="13.5">
      <c r="A15" t="s">
        <v>19</v>
      </c>
      <c r="E15" s="10">
        <v>0</v>
      </c>
      <c r="F15" s="40">
        <v>15</v>
      </c>
    </row>
    <row r="17" ht="13.5">
      <c r="A17" t="s">
        <v>20</v>
      </c>
    </row>
    <row r="18" spans="2:6" ht="13.5">
      <c r="B18" t="s">
        <v>21</v>
      </c>
      <c r="E18" s="10">
        <v>2881</v>
      </c>
      <c r="F18" s="40">
        <v>2315</v>
      </c>
    </row>
    <row r="19" spans="2:6" ht="13.5">
      <c r="B19" t="s">
        <v>22</v>
      </c>
      <c r="E19" s="10">
        <v>9083</v>
      </c>
      <c r="F19" s="40">
        <f>7107</f>
        <v>7107</v>
      </c>
    </row>
    <row r="20" spans="2:6" ht="13.5">
      <c r="B20" t="s">
        <v>23</v>
      </c>
      <c r="E20" s="10">
        <v>1487</v>
      </c>
      <c r="F20" s="40">
        <f>1096+328</f>
        <v>1424</v>
      </c>
    </row>
    <row r="22" spans="5:6" ht="18" customHeight="1">
      <c r="E22" s="17">
        <f>SUM(E17:E20)</f>
        <v>13451</v>
      </c>
      <c r="F22" s="41">
        <f>SUM(F17:F20)</f>
        <v>10846</v>
      </c>
    </row>
    <row r="24" ht="13.5">
      <c r="A24" t="s">
        <v>24</v>
      </c>
    </row>
    <row r="25" spans="2:6" ht="13.5">
      <c r="B25" t="s">
        <v>25</v>
      </c>
      <c r="E25" s="10">
        <v>4145</v>
      </c>
      <c r="F25" s="40">
        <v>756</v>
      </c>
    </row>
    <row r="26" spans="2:6" ht="13.5">
      <c r="B26" t="s">
        <v>26</v>
      </c>
      <c r="E26" s="10">
        <v>3575</v>
      </c>
      <c r="F26" s="40">
        <v>2859</v>
      </c>
    </row>
    <row r="27" spans="2:6" ht="13.5">
      <c r="B27" t="s">
        <v>10</v>
      </c>
      <c r="E27" s="10">
        <v>3</v>
      </c>
      <c r="F27" s="40">
        <v>43</v>
      </c>
    </row>
    <row r="29" spans="5:6" ht="18" customHeight="1">
      <c r="E29" s="17">
        <f>SUM(E24:E27)</f>
        <v>7723</v>
      </c>
      <c r="F29" s="41">
        <f>SUM(F24:F27)</f>
        <v>3658</v>
      </c>
    </row>
    <row r="31" spans="1:6" ht="13.5">
      <c r="A31" t="s">
        <v>27</v>
      </c>
      <c r="E31" s="10">
        <f>E22-E29</f>
        <v>5728</v>
      </c>
      <c r="F31" s="40">
        <f>F22-F29</f>
        <v>7188</v>
      </c>
    </row>
    <row r="33" spans="5:6" ht="18" customHeight="1" thickBot="1">
      <c r="E33" s="12">
        <f>SUM(E11:E15)+E31</f>
        <v>25102</v>
      </c>
      <c r="F33" s="42">
        <f>SUM(F11:F15)+F31</f>
        <v>26791</v>
      </c>
    </row>
    <row r="36" spans="1:6" ht="13.5">
      <c r="A36" t="s">
        <v>28</v>
      </c>
      <c r="E36" s="10">
        <v>24000</v>
      </c>
      <c r="F36" s="40">
        <v>24000</v>
      </c>
    </row>
    <row r="37" spans="1:6" ht="13.5">
      <c r="A37" t="s">
        <v>29</v>
      </c>
      <c r="E37" s="10">
        <v>697</v>
      </c>
      <c r="F37" s="40">
        <f>1771+165+451</f>
        <v>2387</v>
      </c>
    </row>
    <row r="38" spans="5:6" ht="13.5">
      <c r="E38" s="14"/>
      <c r="F38" s="43"/>
    </row>
    <row r="39" spans="1:6" ht="18" customHeight="1">
      <c r="A39" t="s">
        <v>30</v>
      </c>
      <c r="E39" s="10">
        <f>SUM(E36:E38)</f>
        <v>24697</v>
      </c>
      <c r="F39" s="40">
        <f>SUM(F36:F38)</f>
        <v>26387</v>
      </c>
    </row>
    <row r="41" spans="1:6" ht="13.5">
      <c r="A41" t="s">
        <v>11</v>
      </c>
      <c r="E41" s="10">
        <v>23</v>
      </c>
      <c r="F41" s="40">
        <v>24</v>
      </c>
    </row>
    <row r="43" ht="13.5">
      <c r="A43" t="s">
        <v>31</v>
      </c>
    </row>
    <row r="44" spans="2:6" ht="13.5">
      <c r="B44" t="s">
        <v>32</v>
      </c>
      <c r="E44" s="10">
        <v>378</v>
      </c>
      <c r="F44" s="40">
        <v>380</v>
      </c>
    </row>
    <row r="45" spans="2:6" ht="13.5">
      <c r="B45" t="s">
        <v>33</v>
      </c>
      <c r="E45" s="10">
        <v>4</v>
      </c>
      <c r="F45" s="40">
        <v>0</v>
      </c>
    </row>
    <row r="47" spans="5:6" ht="18" customHeight="1" thickBot="1">
      <c r="E47" s="12">
        <f>SUM(E39:E46)</f>
        <v>25102</v>
      </c>
      <c r="F47" s="42">
        <f>SUM(F39:F46)</f>
        <v>26791</v>
      </c>
    </row>
    <row r="49" spans="1:6" ht="13.5">
      <c r="A49" t="s">
        <v>171</v>
      </c>
      <c r="E49" s="16">
        <f>(E39-E13)/96000*100</f>
        <v>6.5125</v>
      </c>
      <c r="F49" s="44">
        <f>(F39-F13)/96000*100</f>
        <v>8.214583333333334</v>
      </c>
    </row>
    <row r="52" spans="1:6" ht="30.75" customHeight="1">
      <c r="A52" s="47" t="s">
        <v>177</v>
      </c>
      <c r="B52" s="47"/>
      <c r="C52" s="47"/>
      <c r="D52" s="47"/>
      <c r="E52" s="47"/>
      <c r="F52" s="47"/>
    </row>
  </sheetData>
  <mergeCells count="6">
    <mergeCell ref="A52:F52"/>
    <mergeCell ref="A1:F1"/>
    <mergeCell ref="A3:F3"/>
    <mergeCell ref="A2:F2"/>
    <mergeCell ref="A4:F4"/>
    <mergeCell ref="A5:F5"/>
  </mergeCells>
  <printOptions/>
  <pageMargins left="0.75" right="0.75" top="0.75" bottom="0.7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H50"/>
  <sheetViews>
    <sheetView zoomScale="85" zoomScaleNormal="85" workbookViewId="0" topLeftCell="A5">
      <selection activeCell="I17" sqref="I17"/>
    </sheetView>
  </sheetViews>
  <sheetFormatPr defaultColWidth="9.00390625" defaultRowHeight="13.5"/>
  <cols>
    <col min="1" max="1" width="4.625" style="0" customWidth="1"/>
    <col min="2" max="2" width="18.00390625" style="0" customWidth="1"/>
    <col min="7" max="8" width="14.625" style="10" customWidth="1"/>
  </cols>
  <sheetData>
    <row r="1" spans="1:8" ht="13.5">
      <c r="A1" s="48" t="s">
        <v>12</v>
      </c>
      <c r="B1" s="48"/>
      <c r="C1" s="48"/>
      <c r="D1" s="48"/>
      <c r="E1" s="48"/>
      <c r="F1" s="48"/>
      <c r="G1" s="48"/>
      <c r="H1" s="48"/>
    </row>
    <row r="2" spans="1:8" ht="13.5">
      <c r="A2" s="50" t="s">
        <v>14</v>
      </c>
      <c r="B2" s="50"/>
      <c r="C2" s="50"/>
      <c r="D2" s="50"/>
      <c r="E2" s="50"/>
      <c r="F2" s="50"/>
      <c r="G2" s="50"/>
      <c r="H2" s="50"/>
    </row>
    <row r="3" spans="1:8" ht="13.5">
      <c r="A3" s="49" t="s">
        <v>34</v>
      </c>
      <c r="B3" s="49"/>
      <c r="C3" s="49"/>
      <c r="D3" s="49"/>
      <c r="E3" s="49"/>
      <c r="F3" s="49"/>
      <c r="G3" s="49"/>
      <c r="H3" s="49"/>
    </row>
    <row r="4" spans="1:8" ht="13.5">
      <c r="A4" s="49" t="s">
        <v>205</v>
      </c>
      <c r="B4" s="49"/>
      <c r="C4" s="49"/>
      <c r="D4" s="49"/>
      <c r="E4" s="49"/>
      <c r="F4" s="49"/>
      <c r="G4" s="49"/>
      <c r="H4" s="49"/>
    </row>
    <row r="5" spans="1:8" ht="13.5">
      <c r="A5" s="49" t="s">
        <v>64</v>
      </c>
      <c r="B5" s="49"/>
      <c r="C5" s="49"/>
      <c r="D5" s="49"/>
      <c r="E5" s="49"/>
      <c r="F5" s="49"/>
      <c r="G5" s="49"/>
      <c r="H5" s="49"/>
    </row>
    <row r="7" spans="7:8" ht="13.5">
      <c r="G7" s="13" t="s">
        <v>209</v>
      </c>
      <c r="H7" s="13" t="s">
        <v>209</v>
      </c>
    </row>
    <row r="8" spans="7:8" ht="13.5">
      <c r="G8" s="13" t="s">
        <v>35</v>
      </c>
      <c r="H8" s="13" t="s">
        <v>35</v>
      </c>
    </row>
    <row r="9" spans="7:8" ht="13.5">
      <c r="G9" s="13" t="s">
        <v>207</v>
      </c>
      <c r="H9" s="13" t="s">
        <v>208</v>
      </c>
    </row>
    <row r="10" spans="7:8" ht="13.5">
      <c r="G10" s="13" t="s">
        <v>3</v>
      </c>
      <c r="H10" s="13" t="s">
        <v>3</v>
      </c>
    </row>
    <row r="12" spans="1:8" ht="13.5">
      <c r="A12" t="s">
        <v>219</v>
      </c>
      <c r="G12" s="10">
        <v>-1778</v>
      </c>
      <c r="H12" s="10">
        <v>385</v>
      </c>
    </row>
    <row r="14" ht="13.5">
      <c r="A14" t="s">
        <v>36</v>
      </c>
    </row>
    <row r="15" spans="2:8" ht="13.5">
      <c r="B15" t="s">
        <v>37</v>
      </c>
      <c r="G15" s="10">
        <v>456</v>
      </c>
      <c r="H15" s="10">
        <v>279</v>
      </c>
    </row>
    <row r="16" spans="2:8" ht="13.5">
      <c r="B16" t="s">
        <v>38</v>
      </c>
      <c r="G16" s="10">
        <v>0</v>
      </c>
      <c r="H16" s="10">
        <v>30</v>
      </c>
    </row>
    <row r="17" spans="7:8" ht="13.5">
      <c r="G17" s="14"/>
      <c r="H17" s="14"/>
    </row>
    <row r="18" spans="1:8" ht="18" customHeight="1">
      <c r="A18" t="s">
        <v>39</v>
      </c>
      <c r="G18" s="10">
        <f>SUM(G12:G17)</f>
        <v>-1322</v>
      </c>
      <c r="H18" s="10">
        <f>SUM(H12:H17)</f>
        <v>694</v>
      </c>
    </row>
    <row r="19" ht="13.5">
      <c r="B19" t="s">
        <v>40</v>
      </c>
    </row>
    <row r="21" ht="13.5">
      <c r="A21" t="s">
        <v>41</v>
      </c>
    </row>
    <row r="22" spans="2:8" ht="13.5">
      <c r="B22" t="s">
        <v>42</v>
      </c>
      <c r="G22" s="10">
        <v>-2542</v>
      </c>
      <c r="H22" s="10">
        <v>-1662</v>
      </c>
    </row>
    <row r="23" spans="2:8" ht="13.5">
      <c r="B23" t="s">
        <v>43</v>
      </c>
      <c r="G23" s="10">
        <v>3389</v>
      </c>
      <c r="H23" s="10">
        <v>367</v>
      </c>
    </row>
    <row r="24" spans="7:8" ht="13.5">
      <c r="G24" s="14"/>
      <c r="H24" s="14"/>
    </row>
    <row r="25" spans="2:8" ht="18" customHeight="1">
      <c r="B25" t="s">
        <v>169</v>
      </c>
      <c r="G25" s="10">
        <f>SUM(G18:G24)</f>
        <v>-475</v>
      </c>
      <c r="H25" s="10">
        <f>SUM(H18:H24)</f>
        <v>-601</v>
      </c>
    </row>
    <row r="27" spans="1:8" ht="13.5">
      <c r="A27" t="s">
        <v>185</v>
      </c>
      <c r="G27" s="10">
        <v>-40</v>
      </c>
      <c r="H27" s="10">
        <v>-10</v>
      </c>
    </row>
    <row r="28" spans="7:8" ht="13.5">
      <c r="G28" s="14"/>
      <c r="H28" s="14"/>
    </row>
    <row r="29" spans="1:8" ht="16.5" customHeight="1">
      <c r="A29" t="s">
        <v>170</v>
      </c>
      <c r="G29" s="17">
        <f>SUM(G25:G28)</f>
        <v>-515</v>
      </c>
      <c r="H29" s="17">
        <f>SUM(H25:H28)</f>
        <v>-611</v>
      </c>
    </row>
    <row r="31" ht="13.5">
      <c r="A31" t="s">
        <v>44</v>
      </c>
    </row>
    <row r="32" spans="2:8" ht="13.5">
      <c r="B32" t="s">
        <v>19</v>
      </c>
      <c r="G32" s="10">
        <v>-136</v>
      </c>
      <c r="H32" s="10">
        <v>-614</v>
      </c>
    </row>
    <row r="33" spans="7:8" ht="13.5">
      <c r="G33" s="14"/>
      <c r="H33" s="14"/>
    </row>
    <row r="34" spans="1:8" ht="18" customHeight="1">
      <c r="A34" t="s">
        <v>152</v>
      </c>
      <c r="G34" s="17">
        <f>SUM(G32:G33)</f>
        <v>-136</v>
      </c>
      <c r="H34" s="17">
        <f>SUM(H32:H33)</f>
        <v>-614</v>
      </c>
    </row>
    <row r="35" ht="18" customHeight="1"/>
    <row r="36" ht="13.5">
      <c r="A36" t="s">
        <v>45</v>
      </c>
    </row>
    <row r="37" spans="2:8" ht="13.5">
      <c r="B37" t="s">
        <v>46</v>
      </c>
      <c r="G37" s="10">
        <v>714</v>
      </c>
      <c r="H37" s="10">
        <v>-1147</v>
      </c>
    </row>
    <row r="39" spans="1:8" ht="18" customHeight="1">
      <c r="A39" t="s">
        <v>153</v>
      </c>
      <c r="G39" s="17">
        <f>SUM(G37:G38)</f>
        <v>714</v>
      </c>
      <c r="H39" s="17">
        <f>SUM(H37:H38)</f>
        <v>-1147</v>
      </c>
    </row>
    <row r="40" spans="7:8" ht="13.5">
      <c r="G40" s="18"/>
      <c r="H40" s="18"/>
    </row>
    <row r="41" spans="7:8" ht="13.5">
      <c r="G41" s="18"/>
      <c r="H41" s="18"/>
    </row>
    <row r="42" spans="1:8" ht="18" customHeight="1">
      <c r="A42" t="s">
        <v>47</v>
      </c>
      <c r="G42" s="18">
        <f>G29+G34+G39</f>
        <v>63</v>
      </c>
      <c r="H42" s="18">
        <f>H29+H34+H39</f>
        <v>-2372</v>
      </c>
    </row>
    <row r="44" spans="1:8" ht="13.5">
      <c r="A44" t="s">
        <v>180</v>
      </c>
      <c r="G44" s="10">
        <v>1424</v>
      </c>
      <c r="H44" s="10">
        <v>4337</v>
      </c>
    </row>
    <row r="46" spans="1:8" ht="18" customHeight="1" thickBot="1">
      <c r="A46" t="s">
        <v>181</v>
      </c>
      <c r="G46" s="12">
        <f>SUM(G42:G45)</f>
        <v>1487</v>
      </c>
      <c r="H46" s="12">
        <f>SUM(H42:H45)</f>
        <v>1965</v>
      </c>
    </row>
    <row r="48" spans="7:8" ht="13.5">
      <c r="G48" s="10">
        <f>'BS'!E20-G46</f>
        <v>0</v>
      </c>
      <c r="H48" s="10">
        <f>1965-H46</f>
        <v>0</v>
      </c>
    </row>
    <row r="50" spans="1:8" ht="32.25" customHeight="1">
      <c r="A50" s="47" t="s">
        <v>178</v>
      </c>
      <c r="B50" s="47"/>
      <c r="C50" s="47"/>
      <c r="D50" s="47"/>
      <c r="E50" s="47"/>
      <c r="F50" s="47"/>
      <c r="G50" s="47"/>
      <c r="H50" s="47"/>
    </row>
  </sheetData>
  <mergeCells count="6">
    <mergeCell ref="A5:H5"/>
    <mergeCell ref="A50:H50"/>
    <mergeCell ref="A1:H1"/>
    <mergeCell ref="A2:H2"/>
    <mergeCell ref="A3:H3"/>
    <mergeCell ref="A4:H4"/>
  </mergeCells>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H41"/>
  <sheetViews>
    <sheetView view="pageBreakPreview" zoomScale="60" zoomScaleNormal="85" workbookViewId="0" topLeftCell="A1">
      <pane xSplit="3" ySplit="10" topLeftCell="D18" activePane="bottomRight" state="frozen"/>
      <selection pane="topLeft" activeCell="A1" sqref="A1"/>
      <selection pane="topRight" activeCell="D1" sqref="D1"/>
      <selection pane="bottomLeft" activeCell="A11" sqref="A11"/>
      <selection pane="bottomRight" activeCell="G37" sqref="G37"/>
    </sheetView>
  </sheetViews>
  <sheetFormatPr defaultColWidth="9.00390625" defaultRowHeight="13.5"/>
  <cols>
    <col min="4" max="8" width="13.625" style="10" customWidth="1"/>
  </cols>
  <sheetData>
    <row r="1" spans="1:8" ht="13.5">
      <c r="A1" s="48" t="s">
        <v>12</v>
      </c>
      <c r="B1" s="48"/>
      <c r="C1" s="48"/>
      <c r="D1" s="48"/>
      <c r="E1" s="48"/>
      <c r="F1" s="48"/>
      <c r="G1" s="48"/>
      <c r="H1" s="48"/>
    </row>
    <row r="2" spans="1:8" ht="13.5">
      <c r="A2" s="50" t="s">
        <v>14</v>
      </c>
      <c r="B2" s="50"/>
      <c r="C2" s="50"/>
      <c r="D2" s="50"/>
      <c r="E2" s="50"/>
      <c r="F2" s="50"/>
      <c r="G2" s="50"/>
      <c r="H2" s="50"/>
    </row>
    <row r="3" spans="1:8" ht="13.5">
      <c r="A3" s="49" t="s">
        <v>48</v>
      </c>
      <c r="B3" s="49"/>
      <c r="C3" s="49"/>
      <c r="D3" s="49"/>
      <c r="E3" s="49"/>
      <c r="F3" s="49"/>
      <c r="G3" s="49"/>
      <c r="H3" s="49"/>
    </row>
    <row r="4" spans="1:8" ht="13.5">
      <c r="A4" s="49" t="s">
        <v>205</v>
      </c>
      <c r="B4" s="49"/>
      <c r="C4" s="49"/>
      <c r="D4" s="49"/>
      <c r="E4" s="49"/>
      <c r="F4" s="49"/>
      <c r="G4" s="49"/>
      <c r="H4" s="49"/>
    </row>
    <row r="5" spans="1:8" ht="13.5">
      <c r="A5" s="49" t="s">
        <v>64</v>
      </c>
      <c r="B5" s="49"/>
      <c r="C5" s="49"/>
      <c r="D5" s="49"/>
      <c r="E5" s="49"/>
      <c r="F5" s="49"/>
      <c r="G5" s="49"/>
      <c r="H5" s="49"/>
    </row>
    <row r="7" spans="4:8" ht="13.5">
      <c r="D7" s="13"/>
      <c r="E7" s="13" t="s">
        <v>51</v>
      </c>
      <c r="F7" s="13" t="s">
        <v>51</v>
      </c>
      <c r="G7" s="13"/>
      <c r="H7" s="13"/>
    </row>
    <row r="8" spans="4:8" ht="13.5">
      <c r="D8" s="13" t="s">
        <v>49</v>
      </c>
      <c r="E8" s="13" t="s">
        <v>52</v>
      </c>
      <c r="F8" s="13" t="s">
        <v>52</v>
      </c>
      <c r="G8" s="13" t="s">
        <v>55</v>
      </c>
      <c r="H8" s="13"/>
    </row>
    <row r="9" spans="4:8" ht="13.5">
      <c r="D9" s="13" t="s">
        <v>50</v>
      </c>
      <c r="E9" s="13" t="s">
        <v>53</v>
      </c>
      <c r="F9" s="13" t="s">
        <v>54</v>
      </c>
      <c r="G9" s="13" t="s">
        <v>56</v>
      </c>
      <c r="H9" s="13" t="s">
        <v>57</v>
      </c>
    </row>
    <row r="10" spans="4:8" ht="13.5">
      <c r="D10" s="13" t="s">
        <v>3</v>
      </c>
      <c r="E10" s="13" t="s">
        <v>3</v>
      </c>
      <c r="F10" s="13" t="s">
        <v>3</v>
      </c>
      <c r="G10" s="13" t="s">
        <v>3</v>
      </c>
      <c r="H10" s="13" t="s">
        <v>3</v>
      </c>
    </row>
    <row r="11" ht="13.5">
      <c r="A11" s="7" t="s">
        <v>210</v>
      </c>
    </row>
    <row r="12" ht="13.5">
      <c r="A12" s="22" t="s">
        <v>207</v>
      </c>
    </row>
    <row r="14" spans="1:8" ht="13.5">
      <c r="A14" t="s">
        <v>58</v>
      </c>
      <c r="D14" s="10">
        <v>24000</v>
      </c>
      <c r="E14" s="10">
        <v>1771</v>
      </c>
      <c r="F14" s="10">
        <v>165</v>
      </c>
      <c r="G14" s="10">
        <v>451</v>
      </c>
      <c r="H14" s="10">
        <f>SUM(D14:G14)</f>
        <v>26387</v>
      </c>
    </row>
    <row r="15" ht="13.5">
      <c r="A15" t="s">
        <v>59</v>
      </c>
    </row>
    <row r="17" ht="13.5">
      <c r="A17" t="s">
        <v>60</v>
      </c>
    </row>
    <row r="18" spans="1:8" ht="13.5">
      <c r="A18" t="s">
        <v>61</v>
      </c>
      <c r="D18" s="10">
        <v>0</v>
      </c>
      <c r="E18" s="10">
        <v>0</v>
      </c>
      <c r="F18" s="10">
        <v>110</v>
      </c>
      <c r="G18" s="10">
        <v>-1800</v>
      </c>
      <c r="H18" s="10">
        <f>SUM(D18:G18)</f>
        <v>-1690</v>
      </c>
    </row>
    <row r="20" spans="4:8" ht="13.5">
      <c r="D20" s="14"/>
      <c r="E20" s="14"/>
      <c r="F20" s="14"/>
      <c r="G20" s="14"/>
      <c r="H20" s="14"/>
    </row>
    <row r="21" ht="13.5">
      <c r="A21" t="s">
        <v>62</v>
      </c>
    </row>
    <row r="22" spans="1:8" ht="14.25" thickBot="1">
      <c r="A22" t="s">
        <v>63</v>
      </c>
      <c r="D22" s="15">
        <f>SUM(D14:D20)</f>
        <v>24000</v>
      </c>
      <c r="E22" s="15">
        <f>SUM(E14:E20)</f>
        <v>1771</v>
      </c>
      <c r="F22" s="15">
        <f>SUM(F14:F20)</f>
        <v>275</v>
      </c>
      <c r="G22" s="15">
        <f>SUM(G14:G20)</f>
        <v>-1349</v>
      </c>
      <c r="H22" s="15">
        <f>SUM(H14:H20)</f>
        <v>24697</v>
      </c>
    </row>
    <row r="26" ht="13.5">
      <c r="A26" s="7" t="s">
        <v>210</v>
      </c>
    </row>
    <row r="27" ht="13.5">
      <c r="A27" s="22" t="s">
        <v>208</v>
      </c>
    </row>
    <row r="29" spans="1:8" ht="13.5">
      <c r="A29" t="s">
        <v>58</v>
      </c>
      <c r="D29" s="10">
        <v>24000</v>
      </c>
      <c r="E29" s="10">
        <v>1771</v>
      </c>
      <c r="F29" s="10">
        <v>0</v>
      </c>
      <c r="G29" s="10">
        <v>443</v>
      </c>
      <c r="H29" s="10">
        <f>SUM(D29:G29)</f>
        <v>26214</v>
      </c>
    </row>
    <row r="30" ht="13.5">
      <c r="A30" t="s">
        <v>59</v>
      </c>
    </row>
    <row r="32" ht="13.5">
      <c r="A32" t="s">
        <v>60</v>
      </c>
    </row>
    <row r="33" spans="1:8" ht="13.5">
      <c r="A33" t="s">
        <v>61</v>
      </c>
      <c r="D33" s="10">
        <v>0</v>
      </c>
      <c r="E33" s="10">
        <v>0</v>
      </c>
      <c r="F33" s="10">
        <v>28</v>
      </c>
      <c r="G33" s="10">
        <v>375</v>
      </c>
      <c r="H33" s="10">
        <f>SUM(D33:G33)</f>
        <v>403</v>
      </c>
    </row>
    <row r="34" spans="4:8" ht="13.5">
      <c r="D34" s="14"/>
      <c r="E34" s="14"/>
      <c r="F34" s="14"/>
      <c r="G34" s="14"/>
      <c r="H34" s="14"/>
    </row>
    <row r="35" ht="13.5">
      <c r="A35" t="s">
        <v>62</v>
      </c>
    </row>
    <row r="36" spans="1:8" ht="14.25" thickBot="1">
      <c r="A36" t="s">
        <v>63</v>
      </c>
      <c r="D36" s="15">
        <f>SUM(D29:D34)</f>
        <v>24000</v>
      </c>
      <c r="E36" s="15">
        <f>SUM(E29:E34)</f>
        <v>1771</v>
      </c>
      <c r="F36" s="15">
        <f>SUM(F29:F34)</f>
        <v>28</v>
      </c>
      <c r="G36" s="15">
        <f>SUM(G29:G34)</f>
        <v>818</v>
      </c>
      <c r="H36" s="15">
        <f>SUM(H29:H34)</f>
        <v>26617</v>
      </c>
    </row>
    <row r="41" spans="1:8" ht="33" customHeight="1">
      <c r="A41" s="47" t="s">
        <v>179</v>
      </c>
      <c r="B41" s="47"/>
      <c r="C41" s="47"/>
      <c r="D41" s="47"/>
      <c r="E41" s="47"/>
      <c r="F41" s="47"/>
      <c r="G41" s="47"/>
      <c r="H41" s="47"/>
    </row>
  </sheetData>
  <mergeCells count="6">
    <mergeCell ref="A41:H41"/>
    <mergeCell ref="A1:H1"/>
    <mergeCell ref="A2:H2"/>
    <mergeCell ref="A3:H3"/>
    <mergeCell ref="A4:H4"/>
    <mergeCell ref="A5:H5"/>
  </mergeCells>
  <printOptions/>
  <pageMargins left="0.5" right="0.5" top="0.75" bottom="0.75"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J218"/>
  <sheetViews>
    <sheetView zoomScale="90" zoomScaleNormal="90" workbookViewId="0" topLeftCell="B156">
      <selection activeCell="J158" sqref="J158"/>
    </sheetView>
  </sheetViews>
  <sheetFormatPr defaultColWidth="9.00390625" defaultRowHeight="13.5"/>
  <cols>
    <col min="1" max="1" width="4.625" style="0" customWidth="1"/>
    <col min="5" max="8" width="12.625" style="0" customWidth="1"/>
    <col min="9" max="9" width="12.75390625" style="0" customWidth="1"/>
  </cols>
  <sheetData>
    <row r="1" ht="13.5">
      <c r="A1" s="7" t="s">
        <v>12</v>
      </c>
    </row>
    <row r="2" ht="13.5">
      <c r="A2" s="8" t="s">
        <v>14</v>
      </c>
    </row>
    <row r="3" ht="13.5">
      <c r="A3" s="7"/>
    </row>
    <row r="4" ht="13.5">
      <c r="A4" s="7" t="s">
        <v>76</v>
      </c>
    </row>
    <row r="5" ht="13.5">
      <c r="A5" s="7" t="s">
        <v>65</v>
      </c>
    </row>
    <row r="7" spans="1:2" ht="13.5">
      <c r="A7" t="s">
        <v>66</v>
      </c>
      <c r="B7" s="7" t="s">
        <v>67</v>
      </c>
    </row>
    <row r="9" spans="2:10" ht="72" customHeight="1">
      <c r="B9" s="51" t="s">
        <v>183</v>
      </c>
      <c r="C9" s="51"/>
      <c r="D9" s="51"/>
      <c r="E9" s="51"/>
      <c r="F9" s="51"/>
      <c r="G9" s="51"/>
      <c r="H9" s="51"/>
      <c r="I9" s="51"/>
      <c r="J9" s="6"/>
    </row>
    <row r="11" spans="2:9" ht="34.5" customHeight="1">
      <c r="B11" s="51" t="s">
        <v>174</v>
      </c>
      <c r="C11" s="51"/>
      <c r="D11" s="51"/>
      <c r="E11" s="51"/>
      <c r="F11" s="51"/>
      <c r="G11" s="51"/>
      <c r="H11" s="51"/>
      <c r="I11" s="52"/>
    </row>
    <row r="14" spans="1:2" ht="13.5">
      <c r="A14" t="s">
        <v>68</v>
      </c>
      <c r="B14" s="7" t="s">
        <v>69</v>
      </c>
    </row>
    <row r="16" spans="2:10" ht="46.5" customHeight="1">
      <c r="B16" s="51" t="s">
        <v>182</v>
      </c>
      <c r="C16" s="51"/>
      <c r="D16" s="51"/>
      <c r="E16" s="51"/>
      <c r="F16" s="51"/>
      <c r="G16" s="51"/>
      <c r="H16" s="51"/>
      <c r="I16" s="52"/>
      <c r="J16" s="6"/>
    </row>
    <row r="19" spans="1:2" ht="13.5">
      <c r="A19" t="s">
        <v>70</v>
      </c>
      <c r="B19" s="7" t="s">
        <v>71</v>
      </c>
    </row>
    <row r="21" spans="2:10" ht="31.5" customHeight="1">
      <c r="B21" s="51" t="s">
        <v>72</v>
      </c>
      <c r="C21" s="51"/>
      <c r="D21" s="51"/>
      <c r="E21" s="51"/>
      <c r="F21" s="51"/>
      <c r="G21" s="51"/>
      <c r="H21" s="51"/>
      <c r="I21" s="52"/>
      <c r="J21" s="6"/>
    </row>
    <row r="24" spans="1:2" ht="13.5">
      <c r="A24" t="s">
        <v>73</v>
      </c>
      <c r="B24" s="7" t="s">
        <v>74</v>
      </c>
    </row>
    <row r="26" spans="2:10" ht="29.25" customHeight="1">
      <c r="B26" s="51" t="s">
        <v>75</v>
      </c>
      <c r="C26" s="51"/>
      <c r="D26" s="51"/>
      <c r="E26" s="51"/>
      <c r="F26" s="51"/>
      <c r="G26" s="51"/>
      <c r="H26" s="51"/>
      <c r="I26" s="52"/>
      <c r="J26" s="6"/>
    </row>
    <row r="29" spans="1:2" ht="13.5">
      <c r="A29" t="s">
        <v>77</v>
      </c>
      <c r="B29" s="7" t="s">
        <v>79</v>
      </c>
    </row>
    <row r="31" spans="2:10" ht="45.75" customHeight="1">
      <c r="B31" s="51" t="s">
        <v>78</v>
      </c>
      <c r="C31" s="51"/>
      <c r="D31" s="51"/>
      <c r="E31" s="51"/>
      <c r="F31" s="51"/>
      <c r="G31" s="51"/>
      <c r="H31" s="51"/>
      <c r="I31" s="52"/>
      <c r="J31" s="6"/>
    </row>
    <row r="34" spans="1:2" ht="13.5">
      <c r="A34" t="s">
        <v>80</v>
      </c>
      <c r="B34" s="7" t="s">
        <v>81</v>
      </c>
    </row>
    <row r="36" spans="2:10" ht="46.5" customHeight="1">
      <c r="B36" s="51" t="s">
        <v>82</v>
      </c>
      <c r="C36" s="51"/>
      <c r="D36" s="51"/>
      <c r="E36" s="51"/>
      <c r="F36" s="51"/>
      <c r="G36" s="51"/>
      <c r="H36" s="51"/>
      <c r="I36" s="52"/>
      <c r="J36" s="6"/>
    </row>
    <row r="39" spans="1:2" ht="13.5">
      <c r="A39" t="s">
        <v>83</v>
      </c>
      <c r="B39" s="7" t="s">
        <v>85</v>
      </c>
    </row>
    <row r="41" ht="13.5">
      <c r="B41" t="s">
        <v>86</v>
      </c>
    </row>
    <row r="44" spans="1:2" ht="13.5">
      <c r="A44" t="s">
        <v>87</v>
      </c>
      <c r="B44" s="7" t="s">
        <v>88</v>
      </c>
    </row>
    <row r="46" spans="2:10" ht="28.5" customHeight="1">
      <c r="B46" s="51" t="s">
        <v>214</v>
      </c>
      <c r="C46" s="51"/>
      <c r="D46" s="51"/>
      <c r="E46" s="51"/>
      <c r="F46" s="51"/>
      <c r="G46" s="51"/>
      <c r="H46" s="51"/>
      <c r="I46" s="52"/>
      <c r="J46" s="19"/>
    </row>
    <row r="47" spans="2:10" ht="13.5">
      <c r="B47" s="6"/>
      <c r="C47" s="6"/>
      <c r="D47" s="6"/>
      <c r="E47" s="6"/>
      <c r="F47" s="6"/>
      <c r="G47" s="6"/>
      <c r="H47" s="6"/>
      <c r="I47" s="6"/>
      <c r="J47" s="19"/>
    </row>
    <row r="48" spans="5:6" ht="13.5">
      <c r="E48" s="7" t="s">
        <v>168</v>
      </c>
      <c r="F48" s="7"/>
    </row>
    <row r="49" spans="5:8" ht="13.5">
      <c r="E49" s="1" t="s">
        <v>159</v>
      </c>
      <c r="F49" s="1" t="s">
        <v>160</v>
      </c>
      <c r="G49" s="1" t="s">
        <v>157</v>
      </c>
      <c r="H49" s="1" t="s">
        <v>158</v>
      </c>
    </row>
    <row r="50" spans="5:8" ht="13.5">
      <c r="E50" s="1" t="s">
        <v>3</v>
      </c>
      <c r="F50" s="1" t="s">
        <v>3</v>
      </c>
      <c r="G50" s="1" t="s">
        <v>3</v>
      </c>
      <c r="H50" s="1" t="s">
        <v>3</v>
      </c>
    </row>
    <row r="51" spans="2:8" ht="13.5">
      <c r="B51" s="7" t="s">
        <v>155</v>
      </c>
      <c r="E51" s="10"/>
      <c r="F51" s="10"/>
      <c r="G51" s="10"/>
      <c r="H51" s="10"/>
    </row>
    <row r="52" spans="2:8" ht="13.5">
      <c r="B52" t="s">
        <v>1</v>
      </c>
      <c r="E52" s="10">
        <v>13565</v>
      </c>
      <c r="F52" s="10">
        <v>15</v>
      </c>
      <c r="G52" s="10">
        <v>0</v>
      </c>
      <c r="H52" s="10">
        <f>SUM(E52:G52)</f>
        <v>13580</v>
      </c>
    </row>
    <row r="53" spans="2:8" ht="13.5">
      <c r="B53" t="s">
        <v>162</v>
      </c>
      <c r="E53" s="10">
        <v>-3881</v>
      </c>
      <c r="F53" s="10">
        <v>0</v>
      </c>
      <c r="G53" s="10">
        <v>0</v>
      </c>
      <c r="H53" s="10">
        <f>SUM(E53:G53)</f>
        <v>-3881</v>
      </c>
    </row>
    <row r="54" spans="5:8" ht="13.5">
      <c r="E54" s="10"/>
      <c r="F54" s="10"/>
      <c r="G54" s="10"/>
      <c r="H54" s="10"/>
    </row>
    <row r="55" spans="2:8" ht="13.5">
      <c r="B55" t="s">
        <v>156</v>
      </c>
      <c r="E55" s="17">
        <f>SUM(E51:E54)</f>
        <v>9684</v>
      </c>
      <c r="F55" s="17">
        <f>SUM(F51:F54)</f>
        <v>15</v>
      </c>
      <c r="G55" s="17">
        <f>SUM(G51:G54)</f>
        <v>0</v>
      </c>
      <c r="H55" s="17">
        <f>SUM(H51:H54)</f>
        <v>9699</v>
      </c>
    </row>
    <row r="56" spans="5:8" ht="13.5">
      <c r="E56" s="10"/>
      <c r="F56" s="10"/>
      <c r="G56" s="10"/>
      <c r="H56" s="10"/>
    </row>
    <row r="57" spans="2:8" ht="13.5">
      <c r="B57" s="7" t="s">
        <v>161</v>
      </c>
      <c r="E57" s="10"/>
      <c r="F57" s="10"/>
      <c r="G57" s="10"/>
      <c r="H57" s="10"/>
    </row>
    <row r="58" spans="2:8" ht="16.5" customHeight="1">
      <c r="B58" t="s">
        <v>163</v>
      </c>
      <c r="E58" s="10"/>
      <c r="F58" s="10"/>
      <c r="G58" s="10"/>
      <c r="H58" s="10">
        <v>-1642</v>
      </c>
    </row>
    <row r="59" spans="2:8" ht="13.5">
      <c r="B59" t="s">
        <v>164</v>
      </c>
      <c r="E59" s="10"/>
      <c r="F59" s="10"/>
      <c r="G59" s="10"/>
      <c r="H59" s="10">
        <v>-190</v>
      </c>
    </row>
    <row r="60" spans="2:8" ht="13.5">
      <c r="B60" t="s">
        <v>165</v>
      </c>
      <c r="E60" s="10"/>
      <c r="F60" s="10"/>
      <c r="G60" s="10"/>
      <c r="H60" s="10">
        <v>32</v>
      </c>
    </row>
    <row r="61" spans="5:8" ht="13.5">
      <c r="E61" s="10"/>
      <c r="F61" s="10"/>
      <c r="G61" s="10"/>
      <c r="H61" s="14"/>
    </row>
    <row r="62" spans="2:8" ht="13.5">
      <c r="B62" t="s">
        <v>166</v>
      </c>
      <c r="E62" s="10"/>
      <c r="F62" s="10"/>
      <c r="G62" s="10"/>
      <c r="H62" s="10"/>
    </row>
    <row r="63" spans="2:8" ht="14.25" thickBot="1">
      <c r="B63" t="s">
        <v>167</v>
      </c>
      <c r="E63" s="10"/>
      <c r="F63" s="10"/>
      <c r="G63" s="10"/>
      <c r="H63" s="15">
        <f>SUM(H58:H61)</f>
        <v>-1800</v>
      </c>
    </row>
    <row r="64" spans="5:9" ht="13.5">
      <c r="E64" s="10"/>
      <c r="F64" s="10"/>
      <c r="G64" s="10"/>
      <c r="H64" s="10"/>
      <c r="I64" s="10"/>
    </row>
    <row r="65" spans="5:9" ht="13.5">
      <c r="E65" s="10"/>
      <c r="F65" s="10"/>
      <c r="G65" s="10"/>
      <c r="H65" s="10"/>
      <c r="I65" s="10"/>
    </row>
    <row r="66" spans="5:9" ht="13.5">
      <c r="E66" s="10"/>
      <c r="F66" s="10"/>
      <c r="G66" s="10"/>
      <c r="H66" s="10"/>
      <c r="I66" s="10"/>
    </row>
    <row r="67" spans="1:2" ht="13.5">
      <c r="A67" t="s">
        <v>89</v>
      </c>
      <c r="B67" s="7" t="s">
        <v>90</v>
      </c>
    </row>
    <row r="69" spans="2:10" ht="35.25" customHeight="1">
      <c r="B69" s="51" t="s">
        <v>91</v>
      </c>
      <c r="C69" s="51"/>
      <c r="D69" s="51"/>
      <c r="E69" s="51"/>
      <c r="F69" s="51"/>
      <c r="G69" s="51"/>
      <c r="H69" s="51"/>
      <c r="I69" s="52"/>
      <c r="J69" s="6"/>
    </row>
    <row r="72" spans="1:2" ht="13.5">
      <c r="A72" t="s">
        <v>92</v>
      </c>
      <c r="B72" s="7" t="s">
        <v>93</v>
      </c>
    </row>
    <row r="74" spans="2:10" ht="32.25" customHeight="1">
      <c r="B74" s="51" t="s">
        <v>94</v>
      </c>
      <c r="C74" s="51"/>
      <c r="D74" s="51"/>
      <c r="E74" s="51"/>
      <c r="F74" s="51"/>
      <c r="G74" s="51"/>
      <c r="H74" s="51"/>
      <c r="I74" s="52"/>
      <c r="J74" s="6"/>
    </row>
    <row r="77" spans="1:2" ht="13.5">
      <c r="A77" t="s">
        <v>95</v>
      </c>
      <c r="B77" s="7" t="s">
        <v>96</v>
      </c>
    </row>
    <row r="79" spans="2:10" ht="33" customHeight="1">
      <c r="B79" s="51" t="s">
        <v>97</v>
      </c>
      <c r="C79" s="51"/>
      <c r="D79" s="51"/>
      <c r="E79" s="51"/>
      <c r="F79" s="51"/>
      <c r="G79" s="51"/>
      <c r="H79" s="51"/>
      <c r="I79" s="52"/>
      <c r="J79" s="6"/>
    </row>
    <row r="82" spans="1:2" ht="13.5">
      <c r="A82" t="s">
        <v>98</v>
      </c>
      <c r="B82" s="7" t="s">
        <v>99</v>
      </c>
    </row>
    <row r="84" spans="2:10" ht="29.25" customHeight="1">
      <c r="B84" s="51" t="s">
        <v>100</v>
      </c>
      <c r="C84" s="51"/>
      <c r="D84" s="51"/>
      <c r="E84" s="51"/>
      <c r="F84" s="51"/>
      <c r="G84" s="51"/>
      <c r="H84" s="51"/>
      <c r="I84" s="52"/>
      <c r="J84" s="6"/>
    </row>
    <row r="88" ht="13.5">
      <c r="A88" s="7" t="s">
        <v>154</v>
      </c>
    </row>
    <row r="90" spans="1:2" ht="13.5">
      <c r="A90" t="s">
        <v>101</v>
      </c>
      <c r="B90" s="7" t="s">
        <v>138</v>
      </c>
    </row>
    <row r="91" ht="13.5">
      <c r="B91" s="7"/>
    </row>
    <row r="92" spans="2:10" ht="56.25" customHeight="1">
      <c r="B92" s="51" t="s">
        <v>215</v>
      </c>
      <c r="C92" s="51"/>
      <c r="D92" s="51"/>
      <c r="E92" s="51"/>
      <c r="F92" s="51"/>
      <c r="G92" s="51"/>
      <c r="H92" s="51"/>
      <c r="I92" s="52"/>
      <c r="J92" s="6"/>
    </row>
    <row r="93" ht="15" customHeight="1">
      <c r="J93" s="6"/>
    </row>
    <row r="94" ht="15" customHeight="1">
      <c r="J94" s="6"/>
    </row>
    <row r="95" spans="1:10" ht="15" customHeight="1">
      <c r="A95" t="s">
        <v>102</v>
      </c>
      <c r="B95" s="7" t="s">
        <v>193</v>
      </c>
      <c r="J95" s="6"/>
    </row>
    <row r="96" ht="13.5">
      <c r="J96" s="6"/>
    </row>
    <row r="97" spans="5:10" ht="15" customHeight="1">
      <c r="E97" s="1" t="s">
        <v>7</v>
      </c>
      <c r="F97" s="1" t="s">
        <v>7</v>
      </c>
      <c r="G97" s="1"/>
      <c r="J97" s="6"/>
    </row>
    <row r="98" spans="5:10" ht="15" customHeight="1">
      <c r="E98" s="1" t="s">
        <v>207</v>
      </c>
      <c r="F98" s="1" t="s">
        <v>184</v>
      </c>
      <c r="G98" s="1"/>
      <c r="J98" s="6"/>
    </row>
    <row r="99" spans="5:10" ht="15" customHeight="1">
      <c r="E99" s="1" t="s">
        <v>3</v>
      </c>
      <c r="F99" s="1" t="s">
        <v>3</v>
      </c>
      <c r="G99" s="1" t="s">
        <v>189</v>
      </c>
      <c r="J99" s="6"/>
    </row>
    <row r="100" spans="2:10" ht="15" customHeight="1">
      <c r="B100" t="s">
        <v>149</v>
      </c>
      <c r="E100" s="10">
        <f>PL!D24</f>
        <v>-2004</v>
      </c>
      <c r="F100">
        <v>56</v>
      </c>
      <c r="G100" s="35">
        <f>(E100-F100)/F100*100</f>
        <v>-3678.5714285714284</v>
      </c>
      <c r="J100" s="6"/>
    </row>
    <row r="101" ht="15" customHeight="1">
      <c r="J101" s="6"/>
    </row>
    <row r="102" spans="2:10" ht="46.5" customHeight="1">
      <c r="B102" s="51" t="s">
        <v>216</v>
      </c>
      <c r="C102" s="51"/>
      <c r="D102" s="51"/>
      <c r="E102" s="51"/>
      <c r="F102" s="51"/>
      <c r="G102" s="51"/>
      <c r="H102" s="51"/>
      <c r="I102" s="52"/>
      <c r="J102" s="6"/>
    </row>
    <row r="103" ht="15" customHeight="1">
      <c r="J103" s="6"/>
    </row>
    <row r="104" ht="15" customHeight="1">
      <c r="J104" s="6"/>
    </row>
    <row r="105" spans="1:10" ht="15" customHeight="1">
      <c r="A105" t="s">
        <v>103</v>
      </c>
      <c r="B105" s="7" t="s">
        <v>139</v>
      </c>
      <c r="J105" s="6"/>
    </row>
    <row r="106" ht="15" customHeight="1">
      <c r="J106" s="6"/>
    </row>
    <row r="107" spans="2:10" ht="42" customHeight="1">
      <c r="B107" s="51" t="s">
        <v>224</v>
      </c>
      <c r="C107" s="51"/>
      <c r="D107" s="51"/>
      <c r="E107" s="51"/>
      <c r="F107" s="51"/>
      <c r="G107" s="51"/>
      <c r="H107" s="51"/>
      <c r="I107" s="52"/>
      <c r="J107" s="6"/>
    </row>
    <row r="108" spans="2:10" ht="15" customHeight="1">
      <c r="B108" s="7"/>
      <c r="J108" s="6"/>
    </row>
    <row r="109" spans="2:10" ht="15" customHeight="1">
      <c r="B109" s="7"/>
      <c r="J109" s="6"/>
    </row>
    <row r="110" spans="1:10" ht="15" customHeight="1">
      <c r="A110" t="s">
        <v>104</v>
      </c>
      <c r="B110" s="7" t="s">
        <v>140</v>
      </c>
      <c r="J110" s="6"/>
    </row>
    <row r="111" ht="15" customHeight="1">
      <c r="J111" s="6"/>
    </row>
    <row r="112" spans="2:10" ht="15" customHeight="1">
      <c r="B112" t="s">
        <v>141</v>
      </c>
      <c r="J112" s="6"/>
    </row>
    <row r="113" ht="15" customHeight="1">
      <c r="J113" s="6"/>
    </row>
    <row r="114" ht="15" customHeight="1">
      <c r="J114" s="6"/>
    </row>
    <row r="115" spans="1:10" ht="15" customHeight="1">
      <c r="A115" t="s">
        <v>105</v>
      </c>
      <c r="B115" s="7" t="s">
        <v>10</v>
      </c>
      <c r="J115" s="6"/>
    </row>
    <row r="116" spans="2:10" ht="15" customHeight="1">
      <c r="B116" s="9"/>
      <c r="J116" s="6"/>
    </row>
    <row r="117" spans="2:10" ht="15" customHeight="1">
      <c r="B117" t="s">
        <v>186</v>
      </c>
      <c r="C117" s="6"/>
      <c r="D117" s="6"/>
      <c r="E117" s="6"/>
      <c r="F117" s="6"/>
      <c r="G117" s="6"/>
      <c r="H117" s="6"/>
      <c r="I117" s="6"/>
      <c r="J117" s="6"/>
    </row>
    <row r="118" spans="2:10" ht="13.5">
      <c r="B118" s="6"/>
      <c r="C118" s="6"/>
      <c r="D118" s="6"/>
      <c r="E118" s="23" t="s">
        <v>4</v>
      </c>
      <c r="F118" s="23"/>
      <c r="G118" s="23" t="s">
        <v>4</v>
      </c>
      <c r="H118" s="6"/>
      <c r="I118" s="6"/>
      <c r="J118" s="6"/>
    </row>
    <row r="119" spans="2:10" ht="15" customHeight="1">
      <c r="B119" s="6"/>
      <c r="C119" s="6"/>
      <c r="D119" s="6"/>
      <c r="E119" s="23" t="s">
        <v>5</v>
      </c>
      <c r="F119" s="23" t="s">
        <v>190</v>
      </c>
      <c r="G119" s="23" t="s">
        <v>5</v>
      </c>
      <c r="H119" s="23" t="s">
        <v>190</v>
      </c>
      <c r="I119" s="6"/>
      <c r="J119" s="6"/>
    </row>
    <row r="120" spans="2:9" ht="13.5">
      <c r="B120" s="6"/>
      <c r="C120" s="6"/>
      <c r="D120" s="6"/>
      <c r="E120" s="23" t="s">
        <v>207</v>
      </c>
      <c r="F120" s="23" t="s">
        <v>191</v>
      </c>
      <c r="G120" s="23" t="s">
        <v>208</v>
      </c>
      <c r="H120" s="23" t="s">
        <v>191</v>
      </c>
      <c r="I120" s="6"/>
    </row>
    <row r="121" spans="5:8" ht="13.5">
      <c r="E121" s="1" t="s">
        <v>3</v>
      </c>
      <c r="F121" s="1" t="s">
        <v>189</v>
      </c>
      <c r="G121" s="23" t="s">
        <v>3</v>
      </c>
      <c r="H121" s="1" t="s">
        <v>189</v>
      </c>
    </row>
    <row r="122" spans="5:6" ht="13.5">
      <c r="E122" s="1"/>
      <c r="F122" s="1"/>
    </row>
    <row r="123" spans="2:8" ht="13.5">
      <c r="B123" t="s">
        <v>149</v>
      </c>
      <c r="E123" s="10">
        <v>-1778</v>
      </c>
      <c r="F123" s="27">
        <v>100</v>
      </c>
      <c r="G123" s="10">
        <v>385</v>
      </c>
      <c r="H123" s="27">
        <v>100</v>
      </c>
    </row>
    <row r="124" spans="5:10" ht="13.5">
      <c r="E124" s="10"/>
      <c r="F124" s="27"/>
      <c r="G124" s="10"/>
      <c r="H124" s="7"/>
      <c r="J124" s="6"/>
    </row>
    <row r="125" spans="2:8" ht="13.5">
      <c r="B125" t="s">
        <v>187</v>
      </c>
      <c r="E125" s="24"/>
      <c r="F125" s="28"/>
      <c r="G125" s="26"/>
      <c r="H125" s="30"/>
    </row>
    <row r="126" spans="2:8" ht="13.5">
      <c r="B126" s="4" t="s">
        <v>192</v>
      </c>
      <c r="E126" s="32">
        <v>18</v>
      </c>
      <c r="F126" s="45">
        <v>0</v>
      </c>
      <c r="G126" s="18">
        <v>0</v>
      </c>
      <c r="H126" s="33">
        <v>0</v>
      </c>
    </row>
    <row r="127" spans="2:8" ht="13.5">
      <c r="B127" t="s">
        <v>188</v>
      </c>
      <c r="E127" s="25">
        <v>4</v>
      </c>
      <c r="F127" s="46">
        <f>E127/E123*100</f>
        <v>-0.22497187851518563</v>
      </c>
      <c r="G127" s="14">
        <v>0</v>
      </c>
      <c r="H127" s="31">
        <v>0</v>
      </c>
    </row>
    <row r="128" spans="5:10" ht="13.5">
      <c r="E128" s="18">
        <f>SUM(E125:E127)</f>
        <v>22</v>
      </c>
      <c r="F128" s="29">
        <f>E128/E123*100*0</f>
        <v>0</v>
      </c>
      <c r="G128" s="18">
        <f>SUM(G125:G127)</f>
        <v>0</v>
      </c>
      <c r="H128" s="29">
        <v>0</v>
      </c>
      <c r="J128" s="6"/>
    </row>
    <row r="129" spans="5:6" ht="13.5">
      <c r="E129" s="10"/>
      <c r="F129" s="10"/>
    </row>
    <row r="130" spans="2:9" ht="30" customHeight="1">
      <c r="B130" s="51" t="s">
        <v>217</v>
      </c>
      <c r="C130" s="51"/>
      <c r="D130" s="51"/>
      <c r="E130" s="51"/>
      <c r="F130" s="51"/>
      <c r="G130" s="51"/>
      <c r="H130" s="51"/>
      <c r="I130" s="52"/>
    </row>
    <row r="131" spans="5:6" ht="13.5">
      <c r="E131" s="10"/>
      <c r="F131" s="10"/>
    </row>
    <row r="132" ht="13.5">
      <c r="J132" s="6"/>
    </row>
    <row r="133" spans="1:2" ht="13.5">
      <c r="A133" t="s">
        <v>106</v>
      </c>
      <c r="B133" s="7" t="s">
        <v>107</v>
      </c>
    </row>
    <row r="134" ht="13.5">
      <c r="B134" s="7"/>
    </row>
    <row r="135" spans="2:9" ht="28.5" customHeight="1">
      <c r="B135" s="51" t="s">
        <v>108</v>
      </c>
      <c r="C135" s="51"/>
      <c r="D135" s="51"/>
      <c r="E135" s="51"/>
      <c r="F135" s="51"/>
      <c r="G135" s="51"/>
      <c r="H135" s="51"/>
      <c r="I135" s="52"/>
    </row>
    <row r="138" spans="1:2" ht="13.5">
      <c r="A138" t="s">
        <v>111</v>
      </c>
      <c r="B138" s="7" t="s">
        <v>109</v>
      </c>
    </row>
    <row r="140" spans="2:9" ht="27.75" customHeight="1">
      <c r="B140" s="51" t="s">
        <v>110</v>
      </c>
      <c r="C140" s="51"/>
      <c r="D140" s="51"/>
      <c r="E140" s="51"/>
      <c r="F140" s="51"/>
      <c r="G140" s="51"/>
      <c r="H140" s="51"/>
      <c r="I140" s="52"/>
    </row>
    <row r="143" spans="1:10" ht="13.5">
      <c r="A143" t="s">
        <v>112</v>
      </c>
      <c r="B143" s="7" t="s">
        <v>113</v>
      </c>
      <c r="J143" s="6"/>
    </row>
    <row r="145" spans="2:9" ht="30.75" customHeight="1">
      <c r="B145" s="51" t="s">
        <v>211</v>
      </c>
      <c r="C145" s="51"/>
      <c r="D145" s="51"/>
      <c r="E145" s="51"/>
      <c r="F145" s="51"/>
      <c r="G145" s="51"/>
      <c r="H145" s="51"/>
      <c r="I145" s="52"/>
    </row>
    <row r="146" spans="5:7" ht="13.5">
      <c r="E146" s="1" t="s">
        <v>115</v>
      </c>
      <c r="F146" s="1" t="s">
        <v>116</v>
      </c>
      <c r="G146" s="1" t="s">
        <v>117</v>
      </c>
    </row>
    <row r="147" spans="5:7" ht="13.5" customHeight="1">
      <c r="E147" s="1" t="s">
        <v>118</v>
      </c>
      <c r="F147" s="1" t="s">
        <v>119</v>
      </c>
      <c r="G147" s="1" t="s">
        <v>118</v>
      </c>
    </row>
    <row r="148" spans="2:7" ht="13.5">
      <c r="B148" s="7" t="s">
        <v>120</v>
      </c>
      <c r="E148" s="1" t="s">
        <v>3</v>
      </c>
      <c r="F148" s="1" t="s">
        <v>3</v>
      </c>
      <c r="G148" s="1" t="s">
        <v>3</v>
      </c>
    </row>
    <row r="150" spans="2:7" ht="13.5">
      <c r="B150" t="s">
        <v>121</v>
      </c>
      <c r="E150" s="10">
        <v>1500</v>
      </c>
      <c r="F150" s="10">
        <f>1501+29+25+46</f>
        <v>1601</v>
      </c>
      <c r="G150" s="10">
        <f>E150-F150</f>
        <v>-101</v>
      </c>
    </row>
    <row r="151" spans="2:7" ht="13.5">
      <c r="B151" t="s">
        <v>122</v>
      </c>
      <c r="E151" s="10">
        <v>5950</v>
      </c>
      <c r="F151" s="10">
        <v>3532</v>
      </c>
      <c r="G151" s="10">
        <f>E151-F151</f>
        <v>2418</v>
      </c>
    </row>
    <row r="152" spans="2:7" ht="13.5">
      <c r="B152" t="s">
        <v>123</v>
      </c>
      <c r="E152" s="10">
        <v>1350</v>
      </c>
      <c r="F152" s="10">
        <v>1529</v>
      </c>
      <c r="G152" s="10">
        <f>E152-F152</f>
        <v>-179</v>
      </c>
    </row>
    <row r="154" spans="5:7" ht="14.25" thickBot="1">
      <c r="E154" s="11">
        <f>SUM(E150:E153)</f>
        <v>8800</v>
      </c>
      <c r="F154" s="11">
        <f>SUM(F150:F153)</f>
        <v>6662</v>
      </c>
      <c r="G154" s="11">
        <f>SUM(G150:G153)</f>
        <v>2138</v>
      </c>
    </row>
    <row r="156" spans="2:9" ht="33" customHeight="1">
      <c r="B156" s="51" t="s">
        <v>212</v>
      </c>
      <c r="C156" s="51"/>
      <c r="D156" s="51"/>
      <c r="E156" s="51"/>
      <c r="F156" s="51"/>
      <c r="G156" s="51"/>
      <c r="H156" s="51"/>
      <c r="I156" s="52"/>
    </row>
    <row r="157" ht="13.5" customHeight="1"/>
    <row r="158" spans="2:9" ht="80.25" customHeight="1">
      <c r="B158" s="53" t="s">
        <v>222</v>
      </c>
      <c r="C158" s="54"/>
      <c r="D158" s="54"/>
      <c r="E158" s="54"/>
      <c r="F158" s="54"/>
      <c r="G158" s="54"/>
      <c r="H158" s="54"/>
      <c r="I158" s="54"/>
    </row>
    <row r="160" spans="2:9" ht="94.5" customHeight="1">
      <c r="B160" s="53" t="s">
        <v>223</v>
      </c>
      <c r="C160" s="51"/>
      <c r="D160" s="51"/>
      <c r="E160" s="51"/>
      <c r="F160" s="51"/>
      <c r="G160" s="51"/>
      <c r="H160" s="51"/>
      <c r="I160" s="52"/>
    </row>
    <row r="161" ht="13.5" customHeight="1"/>
    <row r="162" spans="2:8" ht="15.75" customHeight="1">
      <c r="B162" s="51" t="s">
        <v>175</v>
      </c>
      <c r="C162" s="51"/>
      <c r="D162" s="51"/>
      <c r="E162" s="51"/>
      <c r="F162" s="51"/>
      <c r="G162" s="51"/>
      <c r="H162" s="51"/>
    </row>
    <row r="165" spans="1:2" ht="13.5">
      <c r="A165" t="s">
        <v>114</v>
      </c>
      <c r="B165" s="7" t="s">
        <v>127</v>
      </c>
    </row>
    <row r="167" spans="2:8" ht="13.5">
      <c r="B167" s="51" t="s">
        <v>213</v>
      </c>
      <c r="C167" s="51"/>
      <c r="D167" s="51"/>
      <c r="E167" s="51"/>
      <c r="F167" s="51"/>
      <c r="G167" s="51"/>
      <c r="H167" s="51"/>
    </row>
    <row r="169" spans="5:6" ht="13.5">
      <c r="E169" s="1" t="s">
        <v>128</v>
      </c>
      <c r="F169" s="1" t="s">
        <v>129</v>
      </c>
    </row>
    <row r="170" spans="5:6" ht="13.5">
      <c r="E170" s="1" t="s">
        <v>130</v>
      </c>
      <c r="F170" s="1" t="s">
        <v>130</v>
      </c>
    </row>
    <row r="171" spans="5:6" ht="13.5">
      <c r="E171" s="10"/>
      <c r="F171" s="10"/>
    </row>
    <row r="172" spans="2:6" ht="13.5">
      <c r="B172" t="s">
        <v>131</v>
      </c>
      <c r="E172" s="10">
        <v>985</v>
      </c>
      <c r="F172" s="10">
        <v>378</v>
      </c>
    </row>
    <row r="173" spans="2:6" ht="13.5">
      <c r="B173" t="s">
        <v>132</v>
      </c>
      <c r="E173" s="10">
        <v>2590</v>
      </c>
      <c r="F173" s="10">
        <v>0</v>
      </c>
    </row>
    <row r="175" spans="5:6" ht="14.25" thickBot="1">
      <c r="E175" s="12">
        <f>SUM(E171:E174)</f>
        <v>3575</v>
      </c>
      <c r="F175" s="12">
        <f>SUM(F171:F174)</f>
        <v>378</v>
      </c>
    </row>
    <row r="178" spans="1:2" ht="13.5">
      <c r="A178" t="s">
        <v>124</v>
      </c>
      <c r="B178" s="7" t="s">
        <v>135</v>
      </c>
    </row>
    <row r="180" spans="2:9" ht="27.75" customHeight="1">
      <c r="B180" s="51" t="s">
        <v>134</v>
      </c>
      <c r="C180" s="51"/>
      <c r="D180" s="51"/>
      <c r="E180" s="51"/>
      <c r="F180" s="51"/>
      <c r="G180" s="51"/>
      <c r="H180" s="51"/>
      <c r="I180" s="52"/>
    </row>
    <row r="183" spans="1:2" ht="13.5">
      <c r="A183" t="s">
        <v>125</v>
      </c>
      <c r="B183" s="7" t="s">
        <v>136</v>
      </c>
    </row>
    <row r="185" ht="13.5">
      <c r="B185" t="s">
        <v>137</v>
      </c>
    </row>
    <row r="187" spans="5:7" ht="13.5">
      <c r="E187" s="10"/>
      <c r="F187" s="10"/>
      <c r="G187" s="10"/>
    </row>
    <row r="188" spans="1:2" ht="13.5">
      <c r="A188" t="s">
        <v>126</v>
      </c>
      <c r="B188" s="7" t="s">
        <v>84</v>
      </c>
    </row>
    <row r="190" spans="2:9" ht="31.5" customHeight="1">
      <c r="B190" s="51" t="s">
        <v>142</v>
      </c>
      <c r="C190" s="51"/>
      <c r="D190" s="51"/>
      <c r="E190" s="51"/>
      <c r="F190" s="51"/>
      <c r="G190" s="51"/>
      <c r="H190" s="51"/>
      <c r="I190" s="52"/>
    </row>
    <row r="193" spans="1:2" ht="13.5">
      <c r="A193" t="s">
        <v>133</v>
      </c>
      <c r="B193" s="7" t="s">
        <v>201</v>
      </c>
    </row>
    <row r="195" spans="2:9" ht="44.25" customHeight="1">
      <c r="B195" s="51" t="s">
        <v>202</v>
      </c>
      <c r="C195" s="51"/>
      <c r="D195" s="51"/>
      <c r="E195" s="51"/>
      <c r="F195" s="51"/>
      <c r="G195" s="51"/>
      <c r="H195" s="51"/>
      <c r="I195" s="52"/>
    </row>
    <row r="196" spans="2:9" ht="13.5">
      <c r="B196" s="6"/>
      <c r="C196" s="6"/>
      <c r="D196" s="6"/>
      <c r="E196" s="6"/>
      <c r="F196" s="6"/>
      <c r="G196" s="6"/>
      <c r="H196" s="6"/>
      <c r="I196" s="34"/>
    </row>
    <row r="197" spans="5:6" ht="13.5">
      <c r="E197" s="1" t="s">
        <v>194</v>
      </c>
      <c r="F197" s="1" t="s">
        <v>195</v>
      </c>
    </row>
    <row r="198" spans="5:6" ht="13.5">
      <c r="E198" s="1" t="s">
        <v>203</v>
      </c>
      <c r="F198" s="1" t="s">
        <v>196</v>
      </c>
    </row>
    <row r="199" spans="5:6" ht="13.5">
      <c r="E199" s="13"/>
      <c r="F199" s="13"/>
    </row>
    <row r="200" spans="2:6" ht="13.5">
      <c r="B200" t="s">
        <v>197</v>
      </c>
      <c r="E200" s="24"/>
      <c r="F200" s="36"/>
    </row>
    <row r="201" spans="2:6" ht="13.5">
      <c r="B201" t="s">
        <v>198</v>
      </c>
      <c r="E201" s="32">
        <f>PL!D32</f>
        <v>-2007</v>
      </c>
      <c r="F201" s="37">
        <f>PL!D32</f>
        <v>-2007</v>
      </c>
    </row>
    <row r="202" spans="5:6" ht="13.5">
      <c r="E202" s="32"/>
      <c r="F202" s="37"/>
    </row>
    <row r="203" spans="2:6" ht="13.5">
      <c r="B203" t="s">
        <v>199</v>
      </c>
      <c r="E203" s="32"/>
      <c r="F203" s="37"/>
    </row>
    <row r="204" spans="2:6" ht="13.5">
      <c r="B204" t="s">
        <v>204</v>
      </c>
      <c r="E204" s="25">
        <v>96000</v>
      </c>
      <c r="F204" s="38">
        <v>96000</v>
      </c>
    </row>
    <row r="205" spans="5:6" ht="13.5">
      <c r="E205" s="10"/>
      <c r="F205" s="10"/>
    </row>
    <row r="206" spans="2:6" ht="13.5">
      <c r="B206" t="s">
        <v>200</v>
      </c>
      <c r="E206" s="35">
        <f>E201/E204*100</f>
        <v>-2.090625</v>
      </c>
      <c r="F206" s="35">
        <f>F201/F204*100</f>
        <v>-2.090625</v>
      </c>
    </row>
    <row r="211" ht="13.5">
      <c r="B211" s="7" t="s">
        <v>143</v>
      </c>
    </row>
    <row r="215" ht="13.5">
      <c r="B215" s="7" t="s">
        <v>144</v>
      </c>
    </row>
    <row r="216" ht="13.5">
      <c r="B216" s="7" t="s">
        <v>145</v>
      </c>
    </row>
    <row r="217" ht="13.5">
      <c r="B217" s="7" t="s">
        <v>146</v>
      </c>
    </row>
    <row r="218" ht="13.5">
      <c r="B218" s="7" t="s">
        <v>147</v>
      </c>
    </row>
  </sheetData>
  <mergeCells count="27">
    <mergeCell ref="B190:I190"/>
    <mergeCell ref="B158:I158"/>
    <mergeCell ref="B69:I69"/>
    <mergeCell ref="B195:I195"/>
    <mergeCell ref="B180:I180"/>
    <mergeCell ref="B130:I130"/>
    <mergeCell ref="B167:H167"/>
    <mergeCell ref="B135:I135"/>
    <mergeCell ref="B140:I140"/>
    <mergeCell ref="B145:I145"/>
    <mergeCell ref="B156:I156"/>
    <mergeCell ref="B26:I26"/>
    <mergeCell ref="B31:I31"/>
    <mergeCell ref="B36:I36"/>
    <mergeCell ref="B46:I46"/>
    <mergeCell ref="B9:I9"/>
    <mergeCell ref="B11:I11"/>
    <mergeCell ref="B16:I16"/>
    <mergeCell ref="B21:I21"/>
    <mergeCell ref="B74:I74"/>
    <mergeCell ref="B79:I79"/>
    <mergeCell ref="B162:H162"/>
    <mergeCell ref="B107:I107"/>
    <mergeCell ref="B92:I92"/>
    <mergeCell ref="B102:I102"/>
    <mergeCell ref="B160:I160"/>
    <mergeCell ref="B84:I84"/>
  </mergeCells>
  <printOptions horizontalCentered="1"/>
  <pageMargins left="0.5" right="0.5" top="0.75" bottom="0.75" header="0.5" footer="0.5"/>
  <pageSetup horizontalDpi="600" verticalDpi="600" orientation="portrait" scale="90" r:id="rId1"/>
  <rowBreaks count="4" manualBreakCount="4">
    <brk id="43" max="255" man="1"/>
    <brk id="93" max="255" man="1"/>
    <brk id="141" max="255" man="1"/>
    <brk id="1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Palette</dc:creator>
  <cp:keywords/>
  <dc:description/>
  <cp:lastModifiedBy>AMBB</cp:lastModifiedBy>
  <cp:lastPrinted>2003-11-28T09:19:02Z</cp:lastPrinted>
  <dcterms:created xsi:type="dcterms:W3CDTF">2002-09-05T08:42:56Z</dcterms:created>
  <dcterms:modified xsi:type="dcterms:W3CDTF">2003-11-28T00:11:58Z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